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5640" tabRatio="852" activeTab="8"/>
  </bookViews>
  <sheets>
    <sheet name="موازنة تشغيلية" sheetId="1" r:id="rId1"/>
    <sheet name="موازنة ربحية" sheetId="2" r:id="rId2"/>
    <sheet name="موازنة انمائية" sheetId="3" r:id="rId3"/>
    <sheet name="ملخص المشاريع الرأسمالية" sheetId="4" r:id="rId4"/>
    <sheet name="هيكل تفصيل الموازنة" sheetId="5" r:id="rId5"/>
    <sheet name="هيكل الموازنة العام" sheetId="6" r:id="rId6"/>
    <sheet name="كشف الديون" sheetId="7" r:id="rId7"/>
    <sheet name="مؤشرات الاداء" sheetId="8" r:id="rId8"/>
    <sheet name="كادر الموظفين" sheetId="9" r:id="rId9"/>
    <sheet name="شرح لبنود الموازنة" sheetId="10" r:id="rId10"/>
  </sheets>
  <externalReferences>
    <externalReference r:id="rId13"/>
  </externalReferences>
  <definedNames>
    <definedName name="_xlnm.Print_Area" localSheetId="0">'موازنة تشغيلية'!$A$1:$G$589</definedName>
    <definedName name="_xlnm.Print_Area" localSheetId="1">'موازنة ربحية'!$A$1:$G$1596</definedName>
    <definedName name="_xlnm.Print_Area" localSheetId="4">'هيكل تفصيل الموازنة'!$A$1:$F$75</definedName>
  </definedNames>
  <calcPr fullCalcOnLoad="1"/>
</workbook>
</file>

<file path=xl/comments10.xml><?xml version="1.0" encoding="utf-8"?>
<comments xmlns="http://schemas.openxmlformats.org/spreadsheetml/2006/main">
  <authors>
    <author>Ayman</author>
  </authors>
  <commentList>
    <comment ref="B4" authorId="0">
      <text>
        <r>
          <rPr>
            <sz val="8"/>
            <rFont val="Tahoma"/>
            <family val="0"/>
          </rPr>
          <t xml:space="preserve">
الرجاء ادخال التفصيلات اللازمه في الملف المرتبط</t>
        </r>
      </text>
    </comment>
  </commentList>
</comments>
</file>

<file path=xl/sharedStrings.xml><?xml version="1.0" encoding="utf-8"?>
<sst xmlns="http://schemas.openxmlformats.org/spreadsheetml/2006/main" count="2357" uniqueCount="697">
  <si>
    <t>ثانيا :- الموازنة الربحية</t>
  </si>
  <si>
    <t>الباب الأول</t>
  </si>
  <si>
    <t>مشروع المياه</t>
  </si>
  <si>
    <t>ايرادات أثمان مياه</t>
  </si>
  <si>
    <t>رسوم اشتراكات مياه</t>
  </si>
  <si>
    <t>أثمان لوازم اشتراكات المياه</t>
  </si>
  <si>
    <t>أثمان مياه بالتنك</t>
  </si>
  <si>
    <t>عطاءات ورسوم اعلانات</t>
  </si>
  <si>
    <t>المجموع</t>
  </si>
  <si>
    <t>مجموع الباب الأول</t>
  </si>
  <si>
    <t>الباب الثاني</t>
  </si>
  <si>
    <t>مشروع الكهرباء</t>
  </si>
  <si>
    <t>ايرادات أثمان الكهرباء</t>
  </si>
  <si>
    <t>رسوم اشتراكات الكهرباء</t>
  </si>
  <si>
    <t>أثمان لوازم اشتراكات الكهرباء</t>
  </si>
  <si>
    <t>مجموع الباب الثاني</t>
  </si>
  <si>
    <t>الباب الثالث</t>
  </si>
  <si>
    <t>مجموع ايرادات الموازنة الربحية</t>
  </si>
  <si>
    <t>أولا : الرواتب والأجور :</t>
  </si>
  <si>
    <t>التأمين الصحي</t>
  </si>
  <si>
    <t>رواتب المتقاعدين</t>
  </si>
  <si>
    <t>مكافئات وتعويضات نهاية الخدمة</t>
  </si>
  <si>
    <t>المكافئات والحوافز</t>
  </si>
  <si>
    <t>التأمين ضد الحوادث واصابات العمل</t>
  </si>
  <si>
    <t>بريد وهاتف</t>
  </si>
  <si>
    <t>أثمان مياه وكهرباء</t>
  </si>
  <si>
    <t>قرطاسية ومطبوعات</t>
  </si>
  <si>
    <t>التشريفات</t>
  </si>
  <si>
    <t>أجور اعلان</t>
  </si>
  <si>
    <t>الألبسة</t>
  </si>
  <si>
    <t>أجور النقل وعلاوات السفر</t>
  </si>
  <si>
    <t>مجموع الباب الخامس</t>
  </si>
  <si>
    <t>الباب الرابع</t>
  </si>
  <si>
    <t>الباب الخامس</t>
  </si>
  <si>
    <t xml:space="preserve">زيوت ومحروقات </t>
  </si>
  <si>
    <t>رواتب موظفي قسم المياه والصرف الصحي</t>
  </si>
  <si>
    <t>أجور عمال قسم المياه والصرف الصحي</t>
  </si>
  <si>
    <t>زيوت ومحروقات المياه</t>
  </si>
  <si>
    <t>صيانة الماتورات والمضخات</t>
  </si>
  <si>
    <t>صيانة شبكة المياه</t>
  </si>
  <si>
    <t>مشتريات المياه</t>
  </si>
  <si>
    <t>تعقيم المياه</t>
  </si>
  <si>
    <t>أثمان الكهرباء لمحطات ضخ المياه</t>
  </si>
  <si>
    <t>صيانة العدادات</t>
  </si>
  <si>
    <t>العدد واللوازم</t>
  </si>
  <si>
    <t>صيانة شبكة الكهرباء</t>
  </si>
  <si>
    <t>رسوم الكهرباء</t>
  </si>
  <si>
    <t>مجموع النفقات</t>
  </si>
  <si>
    <t>مجموع الموازنة</t>
  </si>
  <si>
    <t>البيان</t>
  </si>
  <si>
    <t>الرقم</t>
  </si>
  <si>
    <t>قروض انمائية</t>
  </si>
  <si>
    <t>مخصصات مشاريع من أعوام سابقة</t>
  </si>
  <si>
    <t>الباب السادس</t>
  </si>
  <si>
    <t>القسم الاول ( الايرادات )</t>
  </si>
  <si>
    <t>رسوم الحرف والصناعات</t>
  </si>
  <si>
    <t>رسوم سوق الحيوانات</t>
  </si>
  <si>
    <t>رسوم البسطات والباعة المتجولين</t>
  </si>
  <si>
    <t>رسوم النفايات</t>
  </si>
  <si>
    <t>رسوم اليافطات</t>
  </si>
  <si>
    <t>رسوم الملاهي</t>
  </si>
  <si>
    <t>رسوم الموازين والمقاييس</t>
  </si>
  <si>
    <t>رسوم الاطفاء</t>
  </si>
  <si>
    <t>رسوم مواقف السيارات</t>
  </si>
  <si>
    <t>تصديق الشهادات</t>
  </si>
  <si>
    <t>اشتراكات مكتبة</t>
  </si>
  <si>
    <t>اشتراكات ومساهمات اخرى</t>
  </si>
  <si>
    <t>ايجارات أملاك البلدية</t>
  </si>
  <si>
    <t>بيع لوازم ومعدات</t>
  </si>
  <si>
    <t>بيع أراضي وعقارات</t>
  </si>
  <si>
    <t>ارجاع جمارك</t>
  </si>
  <si>
    <t>غرامات</t>
  </si>
  <si>
    <t>فوائد ارصدة</t>
  </si>
  <si>
    <t>عوائد اوراق مالية</t>
  </si>
  <si>
    <t>عائدات استثمارية اخرى</t>
  </si>
  <si>
    <t>قروض السلطة الوطنية</t>
  </si>
  <si>
    <t>قروض اخرى لاهداف تشغيلية</t>
  </si>
  <si>
    <t>الباب السابع</t>
  </si>
  <si>
    <t>تبرعات ومساهمات المجتمع المحلي</t>
  </si>
  <si>
    <t>مجموع الباب السابع</t>
  </si>
  <si>
    <t>اجمالي مجموع الايرادات الكلي</t>
  </si>
  <si>
    <t>مجموع الموازنة التشغيلية</t>
  </si>
  <si>
    <t xml:space="preserve">النفقات عامة </t>
  </si>
  <si>
    <t xml:space="preserve">رواتب الموظفين </t>
  </si>
  <si>
    <t xml:space="preserve">أجور العمال </t>
  </si>
  <si>
    <t>مكافئات أعضاء المجلس البلدي</t>
  </si>
  <si>
    <t>راتب رئيس البلدية</t>
  </si>
  <si>
    <t>النفقات قضائية</t>
  </si>
  <si>
    <t>النفقات التدفئة</t>
  </si>
  <si>
    <t>الايجارات</t>
  </si>
  <si>
    <t>النفقات استشارات</t>
  </si>
  <si>
    <t>صيانة السيارات</t>
  </si>
  <si>
    <t>تامين السيارات</t>
  </si>
  <si>
    <t xml:space="preserve">مجموع الباب الاول </t>
  </si>
  <si>
    <t>الباب االثاني</t>
  </si>
  <si>
    <t>رواتب موظفي قسم الصحة</t>
  </si>
  <si>
    <t>أجور عمال قسم الصحة</t>
  </si>
  <si>
    <t>ألبسة</t>
  </si>
  <si>
    <t>صيانة عامة وتصليحات</t>
  </si>
  <si>
    <t>نفقات قضائية</t>
  </si>
  <si>
    <t>مكافحة الملاربا وداء الكلب</t>
  </si>
  <si>
    <t>نفقات التنظيفات</t>
  </si>
  <si>
    <t>صيانة المجاري والمراحيض</t>
  </si>
  <si>
    <t>صيانة مكب النفايات</t>
  </si>
  <si>
    <t xml:space="preserve">الباب الثالث </t>
  </si>
  <si>
    <t>رواتب موظفي قسم الهندسة</t>
  </si>
  <si>
    <t>أجور عمال قسم الهندسة</t>
  </si>
  <si>
    <t>صيانة الشوارع والأرصفة</t>
  </si>
  <si>
    <t>صيانة الأبنية</t>
  </si>
  <si>
    <t>هدم الأبنية الخطرة</t>
  </si>
  <si>
    <t xml:space="preserve">صيانة الحدائق </t>
  </si>
  <si>
    <t>صيانة المقابر</t>
  </si>
  <si>
    <t>صيانة الجدران الاستنادية</t>
  </si>
  <si>
    <t>العدد والأدوات</t>
  </si>
  <si>
    <t>انارة الشوارع</t>
  </si>
  <si>
    <t>لوازم الانارة</t>
  </si>
  <si>
    <t>صيانة الاليات</t>
  </si>
  <si>
    <t xml:space="preserve">مجموع الباب الثالث </t>
  </si>
  <si>
    <t xml:space="preserve">الباب الرابع </t>
  </si>
  <si>
    <t>رواتب موظفي قسم الأمن والاطفاء</t>
  </si>
  <si>
    <t>أجور عمال قسم الأمن والاطفاء</t>
  </si>
  <si>
    <t>لوازم الاطفائية</t>
  </si>
  <si>
    <t>صيانة سيارات الاطفائية</t>
  </si>
  <si>
    <t xml:space="preserve">مجموع الباب الرابع </t>
  </si>
  <si>
    <t xml:space="preserve">الباب الخامس </t>
  </si>
  <si>
    <t>شراء كتب وصحف ودوريات للمكتبة</t>
  </si>
  <si>
    <t>لوازم المكتبة</t>
  </si>
  <si>
    <t>تجليد وترقيم الكتب</t>
  </si>
  <si>
    <t>انشطة ثقافية وتعليمية</t>
  </si>
  <si>
    <t>اولا : الرواتب والاجور</t>
  </si>
  <si>
    <t>مجموع الباب السادس</t>
  </si>
  <si>
    <t>اجمالي مجموع النفقات الكلي</t>
  </si>
  <si>
    <t>الوفر ( في حال وجود فائض )</t>
  </si>
  <si>
    <t>أولا: الرواتب والأجور :</t>
  </si>
  <si>
    <t xml:space="preserve">مجموع </t>
  </si>
  <si>
    <t xml:space="preserve">هيكل الموازنة العام </t>
  </si>
  <si>
    <t>الايرادات</t>
  </si>
  <si>
    <t>المبالغ بالشيكل</t>
  </si>
  <si>
    <t>النفقات</t>
  </si>
  <si>
    <t>الايرادات الربحية</t>
  </si>
  <si>
    <t>الايرادات الانمائية</t>
  </si>
  <si>
    <t>النفقات التشغيلية</t>
  </si>
  <si>
    <t>النفقات الربحية</t>
  </si>
  <si>
    <t>النفقات الانمائية</t>
  </si>
  <si>
    <t>رصيد أول المدة</t>
  </si>
  <si>
    <t>الوفر</t>
  </si>
  <si>
    <t>احتياطي طوارئ</t>
  </si>
  <si>
    <t>صافي الوفر المقدر</t>
  </si>
  <si>
    <t>الابرادات التشغيلية</t>
  </si>
  <si>
    <t>مجموع الايرادات</t>
  </si>
  <si>
    <t>هيكل تفصيل الموازنة العام</t>
  </si>
  <si>
    <t>أولا :- الموازنة التشغيلية</t>
  </si>
  <si>
    <t>الببان</t>
  </si>
  <si>
    <t>مخصص الموازنة الربحية</t>
  </si>
  <si>
    <t>الأمن والاطفاء</t>
  </si>
  <si>
    <t>مجموع الموازنة الربحية</t>
  </si>
  <si>
    <t>مخصص تطوير انمائي من موازنة البلدية</t>
  </si>
  <si>
    <t>مجموع الموازنة الانمائية</t>
  </si>
  <si>
    <t xml:space="preserve"> الرواتب والأجور :</t>
  </si>
  <si>
    <t>أ</t>
  </si>
  <si>
    <t>ب</t>
  </si>
  <si>
    <t>نفقات ادارية وعمومية مختلفة</t>
  </si>
  <si>
    <t>ج</t>
  </si>
  <si>
    <t xml:space="preserve"> نفقات تشغيلية</t>
  </si>
  <si>
    <t>مقدر للعام</t>
  </si>
  <si>
    <t>فعلي للعام</t>
  </si>
  <si>
    <t>باقي مبلغ التمويل للأعوام القادمة</t>
  </si>
  <si>
    <t>مستحقات للبلدية</t>
  </si>
  <si>
    <t>ديون على البلدية</t>
  </si>
  <si>
    <t>متاخرات ضريبة الاملاك</t>
  </si>
  <si>
    <t>متاخرات مشروع النفايات</t>
  </si>
  <si>
    <t>متاخرات رسوم اخرى</t>
  </si>
  <si>
    <t>متاخرات مشروع المياه</t>
  </si>
  <si>
    <t>متاخرات مشروع الكهرباء</t>
  </si>
  <si>
    <t>متاخرات مشارع اخرى</t>
  </si>
  <si>
    <t>متاخرات زيوت ومحروقات</t>
  </si>
  <si>
    <t>كشف بالديون</t>
  </si>
  <si>
    <t>تاريخ التعيين</t>
  </si>
  <si>
    <t>المؤهل العلمي</t>
  </si>
  <si>
    <t>اجمالي الراتب</t>
  </si>
  <si>
    <t>مخصص تطوير انمائي من خزينة السلطة لعام</t>
  </si>
  <si>
    <t xml:space="preserve">منح ومساعدات انمائية دولية للعام </t>
  </si>
  <si>
    <t xml:space="preserve">تبرعات ومساهمات محلية لعام </t>
  </si>
  <si>
    <t>شرح بنود الموازنة</t>
  </si>
  <si>
    <t xml:space="preserve">veriance </t>
  </si>
  <si>
    <t>مخصص الموازنة الربحية أو رصيد أول المدة (في حال وجود عجز)</t>
  </si>
  <si>
    <t>ضرائب على الممتلكات</t>
  </si>
  <si>
    <t>ضريبة أراضي زراعية</t>
  </si>
  <si>
    <t>متأخرات ضريبة الأملاك ( العقارات  ) المتوقع تحصيلها</t>
  </si>
  <si>
    <t>متأخرات ضريبة أراضي زراعية متوقع تحصيلها</t>
  </si>
  <si>
    <t>مساعدات حكومية ودولية</t>
  </si>
  <si>
    <t>مجموع الباب االخامس</t>
  </si>
  <si>
    <t>الباب االسادس</t>
  </si>
  <si>
    <t>الباب الثامن</t>
  </si>
  <si>
    <t>مجموع الباب الثامن</t>
  </si>
  <si>
    <t xml:space="preserve">الباب التاسع </t>
  </si>
  <si>
    <t>مجموع الباب التاسع</t>
  </si>
  <si>
    <t>سفريات خارجية</t>
  </si>
  <si>
    <t>تنقلات داخلية</t>
  </si>
  <si>
    <t>قطع غيار</t>
  </si>
  <si>
    <t>السلامة والصحة العامة</t>
  </si>
  <si>
    <t>ثانيا  : النفقات ادارية وعمومية مختلفة :</t>
  </si>
  <si>
    <t>ثالثا : النفقات التشغيلية</t>
  </si>
  <si>
    <t>ثانيا : النفقات ادارية وعمومية مختلفة :</t>
  </si>
  <si>
    <t xml:space="preserve"> الأمن والأطفاء</t>
  </si>
  <si>
    <t xml:space="preserve">ثانيا : النفقات الادارية والعمومية </t>
  </si>
  <si>
    <t>ثالثا: نفقات تشغيلية</t>
  </si>
  <si>
    <t>أجور عمل اضافي</t>
  </si>
  <si>
    <t>تدريب موظفين</t>
  </si>
  <si>
    <t>أجور التنقل وعلاوات السفر</t>
  </si>
  <si>
    <t>نفقات أمن وحراسة</t>
  </si>
  <si>
    <t>مبيدات حشرية</t>
  </si>
  <si>
    <t>صيانة مكابس النفايات</t>
  </si>
  <si>
    <t>ازالة المكاره الصحية</t>
  </si>
  <si>
    <t>صيانة موتورات ومضخات المجاري</t>
  </si>
  <si>
    <t>لوازم مختبر</t>
  </si>
  <si>
    <t>الأشغال العامة ( الهندسة ) والميكانيك</t>
  </si>
  <si>
    <t xml:space="preserve">الادارة العامة , الدائرة المالية, الدائرة القانونية </t>
  </si>
  <si>
    <t>ثانيا :  النفقات ادارية وعمومية وتشغيلية :</t>
  </si>
  <si>
    <t>صيانة الأدراج</t>
  </si>
  <si>
    <t>وسائل الأمان على الطرق</t>
  </si>
  <si>
    <t>صيانة أملاك البلدية</t>
  </si>
  <si>
    <t>صيانة وتطوير البلدة القديمة</t>
  </si>
  <si>
    <t>صيانة مراكز تأهيل الشباب</t>
  </si>
  <si>
    <t>صيانة الاشارات الضوئية</t>
  </si>
  <si>
    <t>صيانة عدادات مواقف السيارات</t>
  </si>
  <si>
    <t>استشارات وأعمال مساحية</t>
  </si>
  <si>
    <t>صيانة مكيفات</t>
  </si>
  <si>
    <t>تجريف أودية</t>
  </si>
  <si>
    <t>صيانة المكتبة وتطويرها</t>
  </si>
  <si>
    <t>رواتب موظفي قسم الخدمات الاجتماعية</t>
  </si>
  <si>
    <t xml:space="preserve">أجور عمال </t>
  </si>
  <si>
    <t>أنشطة رياضية</t>
  </si>
  <si>
    <t>رسوم رخص مختلفة</t>
  </si>
  <si>
    <t>رسوم نقل الموتى ودفنهم</t>
  </si>
  <si>
    <t>رسوم تفريغ حاويات</t>
  </si>
  <si>
    <t>ايرادات من استخدام الممتلكات والأموال</t>
  </si>
  <si>
    <t>رسوم منسوب وتحديد شوارع</t>
  </si>
  <si>
    <t>رسوم اعلانات العطاءات</t>
  </si>
  <si>
    <t>أثمان نسخ عطاءات</t>
  </si>
  <si>
    <t>رسوم جدران استنادية</t>
  </si>
  <si>
    <t>رسوم المحاكم</t>
  </si>
  <si>
    <t>رسوم التسجيل والتدوين</t>
  </si>
  <si>
    <t>رسوم المجاري والحفر الامتصاصية</t>
  </si>
  <si>
    <t>رسوم شهادات وخرائط</t>
  </si>
  <si>
    <t>رسوم تحسين وتطوير</t>
  </si>
  <si>
    <t>رسوم مكافحة الفئران والحشرات</t>
  </si>
  <si>
    <t>رسوم فحص سيارات</t>
  </si>
  <si>
    <t>مساعدات محلية حكومية</t>
  </si>
  <si>
    <t>مساعدات لمواجهة الكوارث</t>
  </si>
  <si>
    <t>مساعدات المدارس</t>
  </si>
  <si>
    <t>مساعدات دولية لأغراض تشغيلية</t>
  </si>
  <si>
    <t>منح المحافظة على الأماكن التااريخية</t>
  </si>
  <si>
    <t>هبات مختلفة أخرى</t>
  </si>
  <si>
    <t xml:space="preserve">غرامات محاكم </t>
  </si>
  <si>
    <t xml:space="preserve">رسوم رخص البناء </t>
  </si>
  <si>
    <t>غرامات البناء غير المرخص</t>
  </si>
  <si>
    <t>غرامات مواقف رخص بناء</t>
  </si>
  <si>
    <t>غرامات تأخير</t>
  </si>
  <si>
    <t>غرامات الاعتداء على الأملاك العامة</t>
  </si>
  <si>
    <t>ايرادات محاكم أخرى</t>
  </si>
  <si>
    <t>مفتاحيات ( خلوات )</t>
  </si>
  <si>
    <t>ايجارات أكشاك</t>
  </si>
  <si>
    <t>اجور اليات البلدية</t>
  </si>
  <si>
    <t>ايرادات بيع ممتلكات</t>
  </si>
  <si>
    <t>تعويضات حوادث السير</t>
  </si>
  <si>
    <t>مبيعات فضلات الطرق</t>
  </si>
  <si>
    <t>رسوم متحف</t>
  </si>
  <si>
    <t>القروض والأمانات</t>
  </si>
  <si>
    <t xml:space="preserve"> الموازنة التشغيلية</t>
  </si>
  <si>
    <t xml:space="preserve"> الموازنة الربحية</t>
  </si>
  <si>
    <t>أولا :  المياه</t>
  </si>
  <si>
    <t xml:space="preserve"> الايرادات</t>
  </si>
  <si>
    <t>اثمان مياه الري</t>
  </si>
  <si>
    <t>مساهمات في أثمان مواد</t>
  </si>
  <si>
    <t>رسوم قطع واعادة تركيب</t>
  </si>
  <si>
    <t>نفقات مختبرات</t>
  </si>
  <si>
    <t>مجموع ايرادات  المياه</t>
  </si>
  <si>
    <t>مجموع نفقات المياه</t>
  </si>
  <si>
    <t>صافي الربح (الخسارة )</t>
  </si>
  <si>
    <t>ثانيا : الكهرباء</t>
  </si>
  <si>
    <t>رسوم انارة الشوارع</t>
  </si>
  <si>
    <t>مجموع ايرادات الكهرباء</t>
  </si>
  <si>
    <t xml:space="preserve">مجموع نفقات النهرباء </t>
  </si>
  <si>
    <t>الربح ( الخسارة )</t>
  </si>
  <si>
    <t>ثالثا : المسلخ البلدي</t>
  </si>
  <si>
    <t>مجموع نفقات المسلخ البلدي</t>
  </si>
  <si>
    <t>مجموع ايرادات المسلخ البلدي</t>
  </si>
  <si>
    <t>رابعا : سوق الخضار والفواكه</t>
  </si>
  <si>
    <t>مجموع ايرادات سوق الخضار والفواكه</t>
  </si>
  <si>
    <t>مجموع نفقات سوق الخضار والفواكه</t>
  </si>
  <si>
    <t>خامسا : سوق السمك</t>
  </si>
  <si>
    <t>مجموع ايرادات سوق السمك</t>
  </si>
  <si>
    <t>مجموع نفقات سوق السمك</t>
  </si>
  <si>
    <t>سادسا :</t>
  </si>
  <si>
    <t xml:space="preserve">مجموع النفقات </t>
  </si>
  <si>
    <t xml:space="preserve">سابعا : </t>
  </si>
  <si>
    <t>ملخص ايرادات ونفقات الموازنة الربحية</t>
  </si>
  <si>
    <t>مجموع نفقات الموازنة الربحية</t>
  </si>
  <si>
    <t xml:space="preserve">صافي ربح ( خسارة ) </t>
  </si>
  <si>
    <t xml:space="preserve"> الموازنة الرأسمالية ( الانمائية )</t>
  </si>
  <si>
    <t>رقم المشروع</t>
  </si>
  <si>
    <t>اسم المشروع</t>
  </si>
  <si>
    <t>طبيعة النشاط / الموازنة</t>
  </si>
  <si>
    <t>ملخص الموازنات التقديرية للمشاريع الرأسمالية لسنة ........</t>
  </si>
  <si>
    <t>الأيرادات</t>
  </si>
  <si>
    <t>أولا : رواتب وأجور</t>
  </si>
  <si>
    <t>ثانيا : أثمان مواد</t>
  </si>
  <si>
    <t>مجموع الرواتب والأجور</t>
  </si>
  <si>
    <t>مجموع  أثمان المواد</t>
  </si>
  <si>
    <t>ثالثا : الات ومعدات</t>
  </si>
  <si>
    <t>رابعا : مصاريف غير مباشرة</t>
  </si>
  <si>
    <t>مجموع الات ومعدات</t>
  </si>
  <si>
    <t>مجموع المصاريف غير المباشرة</t>
  </si>
  <si>
    <t>مجموع  نفقات المشروع الأول</t>
  </si>
  <si>
    <t>مجموع ايرادات المشروع الأول</t>
  </si>
  <si>
    <t>مجموع موازنة المشروع الأول</t>
  </si>
  <si>
    <t>مجموع ايرادات المشروع الياني</t>
  </si>
  <si>
    <t>مجموع موازنة المشروع الثاني</t>
  </si>
  <si>
    <t>مجموع  نفقات المشروع الثاني</t>
  </si>
  <si>
    <t>مجموع ايرادات المشروع الثالث</t>
  </si>
  <si>
    <t>مجموع موازنة المشروع الثالث</t>
  </si>
  <si>
    <t>مجموع  نفقات المشروع الثالث</t>
  </si>
  <si>
    <t>المشروع الرابع : ............</t>
  </si>
  <si>
    <t>مجموع ايرادات المشروع الرابع</t>
  </si>
  <si>
    <t>مجموع موازنة المشروع الرابع</t>
  </si>
  <si>
    <t>مجموع  نفقات المشروع الرابع</t>
  </si>
  <si>
    <t>المشروع الخامس : ............</t>
  </si>
  <si>
    <t>مجموع ايرادات المشروع الخامس</t>
  </si>
  <si>
    <t>مجموع موازنة المشروع الخامس</t>
  </si>
  <si>
    <t>مجموع  نفقات المشروع الخامس</t>
  </si>
  <si>
    <t>المشروع السادس : ............</t>
  </si>
  <si>
    <t>مجموع ايرادات المشروع السادس</t>
  </si>
  <si>
    <t>مجموع موازنة المشروع السادس</t>
  </si>
  <si>
    <t>مجموع  نفقات المشروع السادس</t>
  </si>
  <si>
    <t>المشروع السابع : ............</t>
  </si>
  <si>
    <t>مجموع ايرادات المشروع السابع</t>
  </si>
  <si>
    <t>مجموع موازنة المشروع السابع</t>
  </si>
  <si>
    <t>المشروع الثامن : ............</t>
  </si>
  <si>
    <t>مجموع ايرادات المشروع الثامن</t>
  </si>
  <si>
    <t>مجموع موازنة المشروع الثامن</t>
  </si>
  <si>
    <t>مجموع  نفقات المشروع الثامن</t>
  </si>
  <si>
    <t>المشروع التاسع: ............</t>
  </si>
  <si>
    <t>مجموع ايرادات المشروع التاسع</t>
  </si>
  <si>
    <t>مجموع موازنة المشروع التاسع</t>
  </si>
  <si>
    <t>مجموع  نفقات المشروع التاسع</t>
  </si>
  <si>
    <t>المشروع العاشر : ............</t>
  </si>
  <si>
    <t>مجموع ايرادات المشروع العاشر</t>
  </si>
  <si>
    <t>مجموع موازنة المشروع العاشر</t>
  </si>
  <si>
    <t>مجموع  نفقات المشروع العاشر</t>
  </si>
  <si>
    <t>مجموع  نفقات المشروع السابع</t>
  </si>
  <si>
    <t>المشروع الحادي عشر : ............</t>
  </si>
  <si>
    <t>مجموع ايرادات المشروع الحادي عشر</t>
  </si>
  <si>
    <t>مجموع  نفقات المشروع الحادي عشر</t>
  </si>
  <si>
    <t>مجموع موازنة المشروع الحادي عشر</t>
  </si>
  <si>
    <t>المشروع الثاني عشر : ............</t>
  </si>
  <si>
    <t>مجموع ايرادات المشروع الثاني عشر</t>
  </si>
  <si>
    <t>مجموع موازنة المشروع الثاني عشر</t>
  </si>
  <si>
    <t>مجموع  نفقات المشروع الثاني عشر</t>
  </si>
  <si>
    <t>المشروع الثالث عشر : ............</t>
  </si>
  <si>
    <t>مجموع ايرادات المشروع الثالث عشر</t>
  </si>
  <si>
    <t>مجموع موازنة المشروع الثالث عشر</t>
  </si>
  <si>
    <t>مجموع  نفقات المشروع الثالث عشر</t>
  </si>
  <si>
    <t>المشروع الرابع عشر : ............</t>
  </si>
  <si>
    <t>مجموع ايرادات المشروع الرابع عشر</t>
  </si>
  <si>
    <t>مجموع موازنة المشروع الرابع عشر</t>
  </si>
  <si>
    <t>مجموع  نفقات المشروع الرابع عشر</t>
  </si>
  <si>
    <t>المشروع الخامس عشر : ............</t>
  </si>
  <si>
    <t>مجموع ايرادات المشروع الخامس عشر</t>
  </si>
  <si>
    <t>مجموع موازنة المشروع الخامس عشر</t>
  </si>
  <si>
    <t>مجموع  نفقات المشروع الخامس عشر</t>
  </si>
  <si>
    <t xml:space="preserve">مجموع الايرادات التقديرية </t>
  </si>
  <si>
    <t xml:space="preserve">مجموع النفقات التقديرية </t>
  </si>
  <si>
    <t>مساهمة البلدية في المشروع</t>
  </si>
  <si>
    <t>مجموع الباب االثالث</t>
  </si>
  <si>
    <t>مجموع الباب الرابع</t>
  </si>
  <si>
    <t>ضرائب  ورسوم محلية أخرى</t>
  </si>
  <si>
    <t>الباب التاسع</t>
  </si>
  <si>
    <t>الضرائب على الممتلكات</t>
  </si>
  <si>
    <t>ايرادات رسوم البلدية</t>
  </si>
  <si>
    <t>ايرادات مقابل خدمات</t>
  </si>
  <si>
    <t>ضرائب ورسوم محلية أخرى</t>
  </si>
  <si>
    <t>الايرادات المتنوعة</t>
  </si>
  <si>
    <t>قروض وأمانات</t>
  </si>
  <si>
    <t>النفقات عامة</t>
  </si>
  <si>
    <t>ثامنا :</t>
  </si>
  <si>
    <t>تاسعا :</t>
  </si>
  <si>
    <t>عاشرا :</t>
  </si>
  <si>
    <t>الباب العاشر</t>
  </si>
  <si>
    <t>المسلخ البلدي</t>
  </si>
  <si>
    <t>سوق الخضار والفواكه</t>
  </si>
  <si>
    <t>سوق السمك</t>
  </si>
  <si>
    <t>ثالثا :- الموازنة الرأسمالية ( الانمائية )</t>
  </si>
  <si>
    <t>المشروع الحادي عشر</t>
  </si>
  <si>
    <t>المشروع الثالث عشر</t>
  </si>
  <si>
    <t>المشروع الرابع عشر</t>
  </si>
  <si>
    <t>المشروع الخامس عشر</t>
  </si>
  <si>
    <t>المشروع الأول</t>
  </si>
  <si>
    <t>المشروع الثاني</t>
  </si>
  <si>
    <t>المشروع الثالث</t>
  </si>
  <si>
    <t>المشروع الرابع</t>
  </si>
  <si>
    <t>المشروع الخامس</t>
  </si>
  <si>
    <t>المشروع السادس</t>
  </si>
  <si>
    <t>المشروع السابع</t>
  </si>
  <si>
    <t>المشروع الثامن</t>
  </si>
  <si>
    <t>المشروع التاسع</t>
  </si>
  <si>
    <t>المشروع العاشر</t>
  </si>
  <si>
    <t>المشروع الثاني عشر</t>
  </si>
  <si>
    <t>ايرادات الرخص والاجازات.</t>
  </si>
  <si>
    <t>ايرادات اذن أشغال</t>
  </si>
  <si>
    <t>ايرادات رسوم حمالين</t>
  </si>
  <si>
    <t xml:space="preserve">ايرادات رسوم مقابل خدمات </t>
  </si>
  <si>
    <t>رسوم الحصول على معلومات</t>
  </si>
  <si>
    <t xml:space="preserve">ايرادات متنوعة </t>
  </si>
  <si>
    <t>ايرادات / أرباح بيع موجودات ثابتة</t>
  </si>
  <si>
    <t>يستخدم من قبل البلديات التي لا زالت تتبع الأساس النقدي</t>
  </si>
  <si>
    <t>أمانات مستلمة</t>
  </si>
  <si>
    <t>ايرادات أمانات غير مستردة ( التنظيم )</t>
  </si>
  <si>
    <t>التعليم</t>
  </si>
  <si>
    <t>رواتب موظفي قسم التعليم</t>
  </si>
  <si>
    <t>أجور عمال قسم التعليم</t>
  </si>
  <si>
    <t>كتب مدرسية</t>
  </si>
  <si>
    <t xml:space="preserve">صيانة مدارس </t>
  </si>
  <si>
    <t>ايجارات مدارس</t>
  </si>
  <si>
    <t>يافطات المدارس</t>
  </si>
  <si>
    <t>خدمات حضارية وثقافية</t>
  </si>
  <si>
    <t>أجور عمال</t>
  </si>
  <si>
    <t>لوازم المتاحف</t>
  </si>
  <si>
    <t>خدمات مناسبات خاصة</t>
  </si>
  <si>
    <t>مخيمات صيفية</t>
  </si>
  <si>
    <t xml:space="preserve">اعياد وحفلات </t>
  </si>
  <si>
    <t>خدمات اجتماعية</t>
  </si>
  <si>
    <t xml:space="preserve">مجموع الباب السابع </t>
  </si>
  <si>
    <t>تخطيط وتطوير المجتمع</t>
  </si>
  <si>
    <t>رواتب الموظفين</t>
  </si>
  <si>
    <t xml:space="preserve">مجموع الباب الثامن </t>
  </si>
  <si>
    <t>نفقات غير عائدة لدائرة معينة</t>
  </si>
  <si>
    <t>خسائر عملات أجنبية</t>
  </si>
  <si>
    <t>خسائر بيع موجودات ثابتة</t>
  </si>
  <si>
    <t>ايرادات أرباح عمولات أجنبية</t>
  </si>
  <si>
    <t xml:space="preserve"> :حادي عشر</t>
  </si>
  <si>
    <t>ثاني عشر :</t>
  </si>
  <si>
    <t>ثالث عشر :</t>
  </si>
  <si>
    <t>رابع عشر:</t>
  </si>
  <si>
    <t>خامس عشر :</t>
  </si>
  <si>
    <t>.</t>
  </si>
  <si>
    <t>نفقات غير عائدة لدلئرة معينة</t>
  </si>
  <si>
    <t>الباب الحادي عشر</t>
  </si>
  <si>
    <t>الباب الثاني عشر</t>
  </si>
  <si>
    <t>الباب الثالث عشر</t>
  </si>
  <si>
    <t>الباب الرابع عشر</t>
  </si>
  <si>
    <t>الباب الخامس عشر</t>
  </si>
  <si>
    <t>رواتب موظفي قسم الكهرباء</t>
  </si>
  <si>
    <t>أجور عمال قسم الكهرباء</t>
  </si>
  <si>
    <t>رواتب موظفي قسم المسلخ البلدي</t>
  </si>
  <si>
    <t>أجور عمال قسم المسلخ البلدي</t>
  </si>
  <si>
    <t>رواتب موظفي قسم سوق الخضار والفواكه</t>
  </si>
  <si>
    <t>أجور عمال قسم سوق الخضار والفواكه</t>
  </si>
  <si>
    <t>رواتب موظفي قسم سوق السمك</t>
  </si>
  <si>
    <t>أجور عمال قسم سوق السمك</t>
  </si>
  <si>
    <t>أجور العمال</t>
  </si>
  <si>
    <t>الضرائب على الممتلكات : مجموع الايرادات التشغيلية</t>
  </si>
  <si>
    <t>ايرادات رسوم البلدية : مجموع الايرادات التشغيلية</t>
  </si>
  <si>
    <t>ضرائب ورسوم محلية أخرى : مجموع الايرادات التشغيلية</t>
  </si>
  <si>
    <t>مساعدات حكومية ودولية : مجموع الايرادات التشغيلية</t>
  </si>
  <si>
    <t>اسم الهيئة المحلية</t>
  </si>
  <si>
    <t>المحافظة</t>
  </si>
  <si>
    <t>اسم رئيس الهيئة المحلية</t>
  </si>
  <si>
    <t>راتب الرئيس الشهري</t>
  </si>
  <si>
    <t>رقم هاتف البلدية</t>
  </si>
  <si>
    <t>رقم الفاكس</t>
  </si>
  <si>
    <t>البريد الالكتروني</t>
  </si>
  <si>
    <t>عدد السكان</t>
  </si>
  <si>
    <t>عدد مشتركي مشروع الكهرباء</t>
  </si>
  <si>
    <t>عدد مشتركي مشروع المياه</t>
  </si>
  <si>
    <t>عدد مشتركي مشروع النفايات</t>
  </si>
  <si>
    <t>عدد مشتركي مشروع المجاري</t>
  </si>
  <si>
    <t>عدد رخص الحرف والصناعات المتوقع اصدارها</t>
  </si>
  <si>
    <t>معلومات عامة</t>
  </si>
  <si>
    <t>مؤشرات أداء الموازنة التشغيلية</t>
  </si>
  <si>
    <t>ايرادت مقابل خدمات : مجموع الايرادات التشغيلية</t>
  </si>
  <si>
    <t>السلامة واصحة العامة : مجموع النفقات التشغيلية</t>
  </si>
  <si>
    <t>صيانة الشوارع والأرصفة : مجموع الأشغال العامة والميكانيك</t>
  </si>
  <si>
    <t>تدريب موظفي العامة والمالية والقنونية : النفقات العامة</t>
  </si>
  <si>
    <t>التعليم : مجموع النفقات التشغيلية</t>
  </si>
  <si>
    <t>السلامة والصحة العامة : عدد السكان</t>
  </si>
  <si>
    <t>الاشغال العامة والميكانيك : عدد السكان</t>
  </si>
  <si>
    <t>وفر الموازنة التشغيلية : عدد السكان</t>
  </si>
  <si>
    <t>عجز الموازنة التشغيلية : عدد السكان</t>
  </si>
  <si>
    <t>الامن والاطفاء : مجموع النفقات التشغيلية</t>
  </si>
  <si>
    <t>الخدمات الاجتماعية : مجموع النفقات التشغيلية</t>
  </si>
  <si>
    <t>خدمات حضارية وثقافية : مجموع النفقات التشغيلية</t>
  </si>
  <si>
    <t>تخطيط وتطوير المجتمع : مجموع النفقات التشغيلية</t>
  </si>
  <si>
    <t xml:space="preserve">            القسم الثاني ( النفقات )</t>
  </si>
  <si>
    <t xml:space="preserve">رسوم وضرائب </t>
  </si>
  <si>
    <t>ايراد تبرعات من مؤسسات</t>
  </si>
  <si>
    <t>اقتطاعات ضريبة دخل</t>
  </si>
  <si>
    <t>خصم على ديون المواطنين</t>
  </si>
  <si>
    <t>متنوعات</t>
  </si>
  <si>
    <t>اثاث وصيانة الأثاث</t>
  </si>
  <si>
    <t>اجهزة ومعدات</t>
  </si>
  <si>
    <t>مساهمة في مجلس الخدمات</t>
  </si>
  <si>
    <t>لوازم وادوات هندسية</t>
  </si>
  <si>
    <t>صيانة المدارس</t>
  </si>
  <si>
    <t>اثاث وصيانة الاثاث</t>
  </si>
  <si>
    <t>تسديد ديون سابقة</t>
  </si>
  <si>
    <t>مساهمات محلية في الشبكة</t>
  </si>
  <si>
    <t>نفقات تأسيسية مختلفة</t>
  </si>
  <si>
    <t xml:space="preserve">سلف موظفين                    </t>
  </si>
  <si>
    <t xml:space="preserve">اعمال في المقر              </t>
  </si>
  <si>
    <t xml:space="preserve">عمولات بنكية               </t>
  </si>
  <si>
    <t>صيانة حاويات النفايات</t>
  </si>
  <si>
    <t>صيانة سيارة النفايات</t>
  </si>
  <si>
    <t>صيانة العيادة الصحية</t>
  </si>
  <si>
    <t>اشراف وعمل مخططات وفحوصات</t>
  </si>
  <si>
    <t>مساهمة في مجلس التخطيط</t>
  </si>
  <si>
    <t>تطوير شبكة المياه</t>
  </si>
  <si>
    <t>رسوم عطاءات</t>
  </si>
  <si>
    <t>غرامات اخرى</t>
  </si>
  <si>
    <t>بلدية.....عقابا.</t>
  </si>
  <si>
    <t>المديرية: طـــــــــوباس</t>
  </si>
  <si>
    <t xml:space="preserve">ديون سابقة يمكن تحصيلها </t>
  </si>
  <si>
    <t>ديون سابقة يمكن تحصيلها</t>
  </si>
  <si>
    <t>بلدية:  عقابا</t>
  </si>
  <si>
    <t>المديرية: طوباس</t>
  </si>
  <si>
    <t>بلدية: عقابا</t>
  </si>
  <si>
    <t>بلدية .: عقابا</t>
  </si>
  <si>
    <t>البلدية .عقابا</t>
  </si>
  <si>
    <t>متاخرات اخرى</t>
  </si>
  <si>
    <t>بلدية عقابا</t>
  </si>
  <si>
    <t>طوباس</t>
  </si>
  <si>
    <t>www.aqqaba.ps</t>
  </si>
  <si>
    <t>بكالوريوس محاسبة</t>
  </si>
  <si>
    <t>شادي حسين مسعود صوافطة</t>
  </si>
  <si>
    <t>غازي محمد يونس ابوعرة</t>
  </si>
  <si>
    <t>توجيهي</t>
  </si>
  <si>
    <t>بكالوريوس هندسة مدنية</t>
  </si>
  <si>
    <t>مصطفى محمد سعيد زيد</t>
  </si>
  <si>
    <t>عبدالرحمن محمد سعيد ابوعرة</t>
  </si>
  <si>
    <t>خليل احمد رشيد ابوعرة</t>
  </si>
  <si>
    <t>ايراد متفرقات</t>
  </si>
  <si>
    <t>ايراد تسديد سلف موظفين</t>
  </si>
  <si>
    <t xml:space="preserve"> رسوم النقل على الطرق</t>
  </si>
  <si>
    <t>منح ومساعدات انمائية دولية للعام  2008</t>
  </si>
  <si>
    <t>تبرعات ومساهمات محلية لعام  2008</t>
  </si>
  <si>
    <t xml:space="preserve">تنفيذ المشروع بشكل متكامل </t>
  </si>
  <si>
    <t>عماد عبدالله محمد غنام</t>
  </si>
  <si>
    <t>سلام راسم ياسين الدمج</t>
  </si>
  <si>
    <t>مستحقات لوزارة المالية</t>
  </si>
  <si>
    <t>رسوم ملفات رخص البناء</t>
  </si>
  <si>
    <t>رسوم امانات رخص البناء</t>
  </si>
  <si>
    <t>بيع بضائع ولوازم مستعملة</t>
  </si>
  <si>
    <t>صيانة المركبات والسيارات</t>
  </si>
  <si>
    <t>أثمان عدادات الكهرباء مسبقة الدفع</t>
  </si>
  <si>
    <t>ثمن بطاقة بدل فاقد اوتالف</t>
  </si>
  <si>
    <t>مخصص تطوير انمائي من خزينة السلطة لعام2009</t>
  </si>
  <si>
    <t xml:space="preserve"> </t>
  </si>
  <si>
    <t>رقم الهوية</t>
  </si>
  <si>
    <t>يوسف سليمان محمد غنام</t>
  </si>
  <si>
    <t>بكالوريوس سياسة/فرعي ادارة</t>
  </si>
  <si>
    <t>مفتش صحة</t>
  </si>
  <si>
    <t>اشرف محمد عبدالرحمن غنام</t>
  </si>
  <si>
    <t>جمال حسن اسعد غنام</t>
  </si>
  <si>
    <t>اقل من توجيهي</t>
  </si>
  <si>
    <t>امين الصندوق</t>
  </si>
  <si>
    <t>الراتب الاساسي</t>
  </si>
  <si>
    <t>علاوة ادارية</t>
  </si>
  <si>
    <t>المديرية :   طوباس</t>
  </si>
  <si>
    <t>ايراد قراءة عدادت مياه</t>
  </si>
  <si>
    <t>صيانة مشروع الكهرباء</t>
  </si>
  <si>
    <t>صيانة مشروع العدادات+بطاقات</t>
  </si>
  <si>
    <t>مقدر للعام 2010</t>
  </si>
  <si>
    <t>كهرباء</t>
  </si>
  <si>
    <t>ايراد بدل صيانة عدادات الكهرباء</t>
  </si>
  <si>
    <t>المشروع الثالث :...</t>
  </si>
  <si>
    <t>رئيس شعبة المحاسبة</t>
  </si>
  <si>
    <t>فني الكهرباء</t>
  </si>
  <si>
    <t>فني المياه</t>
  </si>
  <si>
    <t>رئيس شعبة الهندسة</t>
  </si>
  <si>
    <t>رئيس قسم ش الادارية والمالية</t>
  </si>
  <si>
    <t>المقدر 2011</t>
  </si>
  <si>
    <t>المصدق للـعام 2010</t>
  </si>
  <si>
    <t>الفعلي 2010</t>
  </si>
  <si>
    <t>المشروع الثاني : ....................</t>
  </si>
  <si>
    <t>السنة المالية: 2011</t>
  </si>
  <si>
    <t>عزت غنام</t>
  </si>
  <si>
    <t>بلدية عقابا - مديرية طوباس                                براءة التشكيلات 2011              حسب نظام موظفي الهيئات المحلية رقم (07) لعام 2009</t>
  </si>
  <si>
    <t>فك الحماية aa</t>
  </si>
  <si>
    <t>سعر الدولار</t>
  </si>
  <si>
    <t>عــــــــــلاوات</t>
  </si>
  <si>
    <t>خـصـمـيـــــات</t>
  </si>
  <si>
    <t>طريقة احتساب الضريبة بالدولار</t>
  </si>
  <si>
    <t>الاسم</t>
  </si>
  <si>
    <t>التخصص</t>
  </si>
  <si>
    <t>المسمي الوظيفي</t>
  </si>
  <si>
    <t>الدائرة/القسم</t>
  </si>
  <si>
    <t>سنوات فعلية</t>
  </si>
  <si>
    <t>الفئة</t>
  </si>
  <si>
    <t>الدرجة</t>
  </si>
  <si>
    <t>اقدمية درجة</t>
  </si>
  <si>
    <t>اقدمية شهادة</t>
  </si>
  <si>
    <t>اقدمية الدرجة</t>
  </si>
  <si>
    <t>عمود بحث</t>
  </si>
  <si>
    <t>مجموع البحث</t>
  </si>
  <si>
    <t>طبيعة العمل</t>
  </si>
  <si>
    <t>الحالة الاجتماعية</t>
  </si>
  <si>
    <t>عدد الاولاد</t>
  </si>
  <si>
    <t>علاوة اجتماعية</t>
  </si>
  <si>
    <t>علاوة المؤهل</t>
  </si>
  <si>
    <t>علاوة ترقيه</t>
  </si>
  <si>
    <t>غلاء معيشه</t>
  </si>
  <si>
    <t>بدل مواصلات</t>
  </si>
  <si>
    <t>نسبة المخاطرة</t>
  </si>
  <si>
    <t>علاوة مخاطره</t>
  </si>
  <si>
    <t>فروقات</t>
  </si>
  <si>
    <t>تأمين صحي</t>
  </si>
  <si>
    <t>منافع</t>
  </si>
  <si>
    <t>مساهمات</t>
  </si>
  <si>
    <t>ض. دخل</t>
  </si>
  <si>
    <t>اخرى</t>
  </si>
  <si>
    <t>اجمالي الخصميات</t>
  </si>
  <si>
    <t>صافي الراتب حسب القانون</t>
  </si>
  <si>
    <t>الفرق</t>
  </si>
  <si>
    <t>الفرق بداية التسكين</t>
  </si>
  <si>
    <t>النهائي</t>
  </si>
  <si>
    <t>سعر $</t>
  </si>
  <si>
    <t>الاجمالي</t>
  </si>
  <si>
    <t>الاجمالي - 600</t>
  </si>
  <si>
    <t>مجموع</t>
  </si>
  <si>
    <t>ضريبة شيكل</t>
  </si>
  <si>
    <t>سياسة/ف ادارة</t>
  </si>
  <si>
    <t>الشؤون المالية والادارية</t>
  </si>
  <si>
    <t>2</t>
  </si>
  <si>
    <t>متزوج</t>
  </si>
  <si>
    <t>الهندسة والمشاريع</t>
  </si>
  <si>
    <t>3</t>
  </si>
  <si>
    <t>ادبي</t>
  </si>
  <si>
    <t>محاسبة</t>
  </si>
  <si>
    <t>مساحة</t>
  </si>
  <si>
    <t>مراقب ابنية</t>
  </si>
  <si>
    <t>امين المستودع</t>
  </si>
  <si>
    <t>4</t>
  </si>
  <si>
    <t>آذن ومراسل</t>
  </si>
  <si>
    <t>5</t>
  </si>
  <si>
    <t>هندسة مدنية</t>
  </si>
  <si>
    <t>راتب 2010</t>
  </si>
  <si>
    <t>ضريبة منازل السنة الحالية والسابقة المتوقع تحصيلها</t>
  </si>
  <si>
    <t>مقدر للعام 2011</t>
  </si>
  <si>
    <t>ايراد بيع ادوات مستعملة</t>
  </si>
  <si>
    <t>ايراد ثمن عدادات مياه</t>
  </si>
  <si>
    <t xml:space="preserve"> عدادات مسبقة الدفع</t>
  </si>
  <si>
    <t>نفقات العلاقات العامة وخدمات الجمهور</t>
  </si>
  <si>
    <t>مساهمة في بناء مدارس</t>
  </si>
  <si>
    <t>المشروع الأول : شراء قطعة ارض "بناء مدرسة/ مجمع خدمات"</t>
  </si>
  <si>
    <t>منح ومساعدات انمائية دولية للعام  2011</t>
  </si>
  <si>
    <t>تبرعات ومساهمات محلية لعام  2011</t>
  </si>
  <si>
    <t xml:space="preserve">شراء قطعة ارض </t>
  </si>
  <si>
    <t>التقاعد "المنافع والمساهمات"</t>
  </si>
  <si>
    <t>بلدية..عقابا</t>
  </si>
  <si>
    <t>شاغر</t>
  </si>
  <si>
    <t>فني كهرباء</t>
  </si>
  <si>
    <t>مجاهد بسام غالب غنام</t>
  </si>
  <si>
    <t>عامل تنظيفات</t>
  </si>
  <si>
    <t>الهندسة والمشاريع/الصحة</t>
  </si>
  <si>
    <t>تامين الشبكة الكهربائية"مسؤولية مدنية"</t>
  </si>
  <si>
    <t>خدمات جمهور وعلاقات عامة</t>
  </si>
  <si>
    <t>جابي "الشحن"</t>
  </si>
  <si>
    <t>متأخرات نفقات التنظيفات/النفايات</t>
  </si>
  <si>
    <t>مستحقات لوزارة المالية/كهرباء</t>
  </si>
  <si>
    <t>ضريبة الأملاك ( العقارات ) للسنة الحالية</t>
  </si>
  <si>
    <t>المقدر 2012</t>
  </si>
  <si>
    <t>المصدق للـعام 2011</t>
  </si>
  <si>
    <t>الفعلي  2011</t>
  </si>
  <si>
    <t>المصدق للعام 2011</t>
  </si>
  <si>
    <t>الفعلي 2011</t>
  </si>
  <si>
    <t>المصدق لعام 2011</t>
  </si>
  <si>
    <t>المقدر للعام 2011</t>
  </si>
  <si>
    <t>السنة المالية :2012</t>
  </si>
  <si>
    <t>السنة المالية 2012</t>
  </si>
  <si>
    <t>ايراد مساهمة مجتمعية للمدارس</t>
  </si>
  <si>
    <t>ايراد أرباح من شركة كهرباء طوباس</t>
  </si>
  <si>
    <t>تشريفات</t>
  </si>
  <si>
    <t>رنا سعيد محمود ابو عرة</t>
  </si>
  <si>
    <t>بكا.خدمة اجتماعية</t>
  </si>
  <si>
    <t>خدم اجتماعية</t>
  </si>
  <si>
    <t>خدمات جمهور وعلاقات</t>
  </si>
  <si>
    <t>العلاقات العامة</t>
  </si>
  <si>
    <t>رائد جميل اسماعيل مصري</t>
  </si>
  <si>
    <t>بك ادارة وريادة</t>
  </si>
  <si>
    <t>شاحن وجابي</t>
  </si>
  <si>
    <t>ادارة تركيز محاس</t>
  </si>
  <si>
    <t>التأمين ضد الحوادث وتأمين اموال</t>
  </si>
  <si>
    <t>السنة المالية: 2012</t>
  </si>
  <si>
    <t>الفعلي من 1/1 الى 30/9/2011</t>
  </si>
  <si>
    <t>السنة المالية : 2012</t>
  </si>
  <si>
    <t>المصدق 2011</t>
  </si>
  <si>
    <t>المصدق2011</t>
  </si>
</sst>
</file>

<file path=xl/styles.xml><?xml version="1.0" encoding="utf-8"?>
<styleSheet xmlns="http://schemas.openxmlformats.org/spreadsheetml/2006/main">
  <numFmts count="5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\ #,##0_-;&quot;$&quot;\ #,##0\-"/>
    <numFmt numFmtId="171" formatCode="&quot;$&quot;\ #,##0_-;[Red]&quot;$&quot;\ #,##0\-"/>
    <numFmt numFmtId="172" formatCode="&quot;$&quot;\ #,##0.00_-;&quot;$&quot;\ #,##0.00\-"/>
    <numFmt numFmtId="173" formatCode="&quot;$&quot;\ #,##0.00_-;[Red]&quot;$&quot;\ #,##0.00\-"/>
    <numFmt numFmtId="174" formatCode="_-&quot;$&quot;\ * #,##0_-;_-&quot;$&quot;\ * #,##0\-;_-&quot;$&quot;\ * &quot;-&quot;_-;_-@_-"/>
    <numFmt numFmtId="175" formatCode="_-&quot;$&quot;\ * #,##0.00_-;_-&quot;$&quot;\ * #,##0.00\-;_-&quot;$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د.ا.&quot;\ #,##0_-;&quot;د.ا.&quot;\ #,##0\-"/>
    <numFmt numFmtId="193" formatCode="&quot;د.ا.&quot;\ #,##0_-;[Red]&quot;د.ا.&quot;\ #,##0\-"/>
    <numFmt numFmtId="194" formatCode="&quot;د.ا.&quot;\ #,##0.00_-;&quot;د.ا.&quot;\ #,##0.00\-"/>
    <numFmt numFmtId="195" formatCode="&quot;د.ا.&quot;\ #,##0.00_-;[Red]&quot;د.ا.&quot;\ #,##0.00\-"/>
    <numFmt numFmtId="196" formatCode="_-&quot;د.ا.&quot;\ * #,##0_-;_-&quot;د.ا.&quot;\ * #,##0\-;_-&quot;د.ا.&quot;\ * &quot;-&quot;_-;_-@_-"/>
    <numFmt numFmtId="197" formatCode="_-&quot;د.ا.&quot;\ * #,##0.00_-;_-&quot;د.ا.&quot;\ * #,##0.00\-;_-&quot;د.ا.&quot;\ * &quot;-&quot;??_-;_-@_-"/>
    <numFmt numFmtId="198" formatCode="0;[Red]0"/>
    <numFmt numFmtId="199" formatCode="0.E+00"/>
    <numFmt numFmtId="200" formatCode="#,##0.000_-"/>
    <numFmt numFmtId="201" formatCode="_-* #,##0.000_-;_-* #,##0.000\-;_-* &quot;-&quot;???_-;_-@_-"/>
    <numFmt numFmtId="202" formatCode="#\ ?/2"/>
    <numFmt numFmtId="203" formatCode="0.0%"/>
    <numFmt numFmtId="204" formatCode="[$-2C01]hh:mm:ss\ \ص/\م"/>
    <numFmt numFmtId="205" formatCode="[$-2C01]dd\ mmmm\,\ yyyy"/>
    <numFmt numFmtId="206" formatCode="_-* #,##0.000_-;_-* #,##0.000\-;_-* &quot;-&quot;??_-;_-@_-"/>
    <numFmt numFmtId="207" formatCode="0.0"/>
    <numFmt numFmtId="208" formatCode="0.000"/>
    <numFmt numFmtId="209" formatCode="_-* #,##0.0_-;_-* #,##0.0\-;_-* &quot;-&quot;??_-;_-@_-"/>
    <numFmt numFmtId="210" formatCode="_-* #,##0_-;_-* #,##0\-;_-* &quot;-&quot;??_-;_-@_-"/>
    <numFmt numFmtId="211" formatCode="0.000%"/>
    <numFmt numFmtId="212" formatCode="0.0000"/>
  </numFmts>
  <fonts count="66">
    <font>
      <sz val="10"/>
      <name val="Arial"/>
      <family val="0"/>
    </font>
    <font>
      <b/>
      <sz val="16"/>
      <name val="Arial"/>
      <family val="2"/>
    </font>
    <font>
      <b/>
      <sz val="16"/>
      <name val="Simplified Arabic"/>
      <family val="0"/>
    </font>
    <font>
      <b/>
      <sz val="14"/>
      <name val="Arial"/>
      <family val="2"/>
    </font>
    <font>
      <sz val="10"/>
      <name val="Simplified Arabic"/>
      <family val="0"/>
    </font>
    <font>
      <b/>
      <sz val="10"/>
      <name val="Simplified Arabic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sz val="1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b/>
      <sz val="13"/>
      <name val="Simplified Arabic"/>
      <family val="0"/>
    </font>
    <font>
      <b/>
      <sz val="11"/>
      <name val="Arial"/>
      <family val="2"/>
    </font>
    <font>
      <sz val="14"/>
      <name val="Arial"/>
      <family val="2"/>
    </font>
    <font>
      <sz val="12"/>
      <name val="Simplified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58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9"/>
      <name val="Simplified Arabic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0"/>
      <name val="Arabic Transparent"/>
      <family val="0"/>
    </font>
    <font>
      <b/>
      <sz val="12"/>
      <name val="Arabic Transparent"/>
      <family val="0"/>
    </font>
    <font>
      <sz val="13"/>
      <name val="Simplified Arabic"/>
      <family val="0"/>
    </font>
    <font>
      <b/>
      <sz val="7"/>
      <name val="Arial"/>
      <family val="2"/>
    </font>
    <font>
      <b/>
      <u val="single"/>
      <sz val="26"/>
      <color indexed="12"/>
      <name val="Arial"/>
      <family val="2"/>
    </font>
    <font>
      <b/>
      <sz val="20"/>
      <color indexed="10"/>
      <name val="Arial"/>
      <family val="2"/>
    </font>
    <font>
      <b/>
      <sz val="14"/>
      <name val="Arabic Transparent"/>
      <family val="0"/>
    </font>
    <font>
      <b/>
      <sz val="11"/>
      <name val="Arabic Transparent"/>
      <family val="0"/>
    </font>
    <font>
      <b/>
      <sz val="14"/>
      <color indexed="9"/>
      <name val="Arabic Transparent"/>
      <family val="0"/>
    </font>
    <font>
      <sz val="14"/>
      <name val="Arabic Transparent"/>
      <family val="0"/>
    </font>
    <font>
      <b/>
      <sz val="11"/>
      <color indexed="45"/>
      <name val="Arabic Transparent"/>
      <family val="0"/>
    </font>
    <font>
      <b/>
      <sz val="10"/>
      <color indexed="9"/>
      <name val="Arabic Transparent"/>
      <family val="0"/>
    </font>
    <font>
      <b/>
      <sz val="10"/>
      <color indexed="10"/>
      <name val="Arabic Transparent"/>
      <family val="0"/>
    </font>
    <font>
      <b/>
      <sz val="9"/>
      <name val="Arabic Transparent"/>
      <family val="0"/>
    </font>
    <font>
      <b/>
      <sz val="7"/>
      <name val="Arabic Transparent"/>
      <family val="0"/>
    </font>
    <font>
      <b/>
      <sz val="11"/>
      <color indexed="9"/>
      <name val="Arabic Transparent"/>
      <family val="0"/>
    </font>
    <font>
      <sz val="12"/>
      <color indexed="45"/>
      <name val="Arabic Transparent"/>
      <family val="0"/>
    </font>
    <font>
      <b/>
      <sz val="10"/>
      <color indexed="45"/>
      <name val="Arabic Transparent"/>
      <family val="0"/>
    </font>
    <font>
      <b/>
      <sz val="8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Dashed"/>
      <top style="thick"/>
      <bottom style="mediumDashed"/>
    </border>
    <border>
      <left style="mediumDashed"/>
      <right style="thick"/>
      <top style="thick"/>
      <bottom style="mediumDashed"/>
    </border>
    <border>
      <left style="thick"/>
      <right style="mediumDashed"/>
      <top style="mediumDashed"/>
      <bottom style="mediumDashed"/>
    </border>
    <border>
      <left style="mediumDashed"/>
      <right style="thick"/>
      <top style="mediumDashed"/>
      <bottom style="mediumDashed"/>
    </border>
    <border>
      <left style="thick"/>
      <right style="mediumDashed"/>
      <top style="mediumDashed"/>
      <bottom style="thick"/>
    </border>
    <border>
      <left style="mediumDashed"/>
      <right style="thick"/>
      <top style="mediumDashed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0"/>
      </left>
      <right style="thin"/>
      <top>
        <color indexed="63"/>
      </top>
      <bottom style="thin">
        <color indexed="60"/>
      </bottom>
    </border>
    <border>
      <left style="thin"/>
      <right style="thin"/>
      <top>
        <color indexed="63"/>
      </top>
      <bottom style="thin">
        <color indexed="60"/>
      </bottom>
    </border>
    <border>
      <left style="thin"/>
      <right>
        <color indexed="63"/>
      </right>
      <top>
        <color indexed="63"/>
      </top>
      <bottom style="thin">
        <color indexed="60"/>
      </bottom>
    </border>
    <border>
      <left style="thin"/>
      <right style="thin">
        <color indexed="60"/>
      </right>
      <top>
        <color indexed="63"/>
      </top>
      <bottom style="thin">
        <color indexed="60"/>
      </bottom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1" applyNumberFormat="0" applyFill="0" applyAlignment="0" applyProtection="0"/>
    <xf numFmtId="0" fontId="51" fillId="16" borderId="2" applyNumberFormat="0" applyAlignment="0" applyProtection="0"/>
    <xf numFmtId="0" fontId="52" fillId="7" borderId="3" applyNumberFormat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4" fillId="4" borderId="0" applyNumberFormat="0" applyBorder="0" applyAlignment="0" applyProtection="0"/>
    <xf numFmtId="0" fontId="55" fillId="16" borderId="3" applyNumberFormat="0" applyAlignment="0" applyProtection="0"/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9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00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0" fillId="24" borderId="11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0" fillId="24" borderId="12" xfId="0" applyFill="1" applyBorder="1" applyAlignment="1">
      <alignment/>
    </xf>
    <xf numFmtId="0" fontId="9" fillId="24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10" fillId="24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8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16" borderId="22" xfId="0" applyFont="1" applyFill="1" applyBorder="1" applyAlignment="1">
      <alignment/>
    </xf>
    <xf numFmtId="0" fontId="1" fillId="16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9" fillId="25" borderId="25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14" fillId="4" borderId="24" xfId="0" applyFont="1" applyFill="1" applyBorder="1" applyAlignment="1">
      <alignment horizontal="center"/>
    </xf>
    <xf numFmtId="0" fontId="0" fillId="0" borderId="26" xfId="0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13" fillId="0" borderId="26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10" fillId="24" borderId="26" xfId="0" applyFont="1" applyFill="1" applyBorder="1" applyAlignment="1" applyProtection="1">
      <alignment horizontal="right"/>
      <protection locked="0"/>
    </xf>
    <xf numFmtId="0" fontId="5" fillId="0" borderId="26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16" borderId="31" xfId="0" applyFont="1" applyFill="1" applyBorder="1" applyAlignment="1">
      <alignment horizontal="center"/>
    </xf>
    <xf numFmtId="0" fontId="3" fillId="16" borderId="31" xfId="0" applyFont="1" applyFill="1" applyBorder="1" applyAlignment="1">
      <alignment horizontal="center"/>
    </xf>
    <xf numFmtId="0" fontId="3" fillId="16" borderId="32" xfId="0" applyFont="1" applyFill="1" applyBorder="1" applyAlignment="1">
      <alignment horizontal="center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9" fillId="24" borderId="0" xfId="0" applyFont="1" applyFill="1" applyBorder="1" applyAlignment="1">
      <alignment/>
    </xf>
    <xf numFmtId="0" fontId="10" fillId="24" borderId="34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4" fillId="24" borderId="35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7" fillId="24" borderId="0" xfId="0" applyFont="1" applyFill="1" applyAlignment="1" applyProtection="1">
      <alignment/>
      <protection locked="0"/>
    </xf>
    <xf numFmtId="0" fontId="11" fillId="24" borderId="0" xfId="0" applyFont="1" applyFill="1" applyBorder="1" applyAlignment="1">
      <alignment/>
    </xf>
    <xf numFmtId="0" fontId="17" fillId="24" borderId="0" xfId="0" applyFont="1" applyFill="1" applyAlignment="1" applyProtection="1">
      <alignment/>
      <protection locked="0"/>
    </xf>
    <xf numFmtId="0" fontId="6" fillId="24" borderId="0" xfId="0" applyFont="1" applyFill="1" applyAlignment="1" applyProtection="1">
      <alignment/>
      <protection locked="0"/>
    </xf>
    <xf numFmtId="10" fontId="0" fillId="24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10" fontId="0" fillId="24" borderId="0" xfId="0" applyNumberFormat="1" applyFill="1" applyAlignment="1">
      <alignment/>
    </xf>
    <xf numFmtId="10" fontId="23" fillId="24" borderId="0" xfId="0" applyNumberFormat="1" applyFont="1" applyFill="1" applyAlignment="1">
      <alignment horizontal="center"/>
    </xf>
    <xf numFmtId="203" fontId="24" fillId="24" borderId="0" xfId="0" applyNumberFormat="1" applyFont="1" applyFill="1" applyAlignment="1">
      <alignment horizontal="center"/>
    </xf>
    <xf numFmtId="10" fontId="0" fillId="0" borderId="0" xfId="0" applyNumberFormat="1" applyAlignment="1">
      <alignment/>
    </xf>
    <xf numFmtId="0" fontId="4" fillId="24" borderId="0" xfId="0" applyFont="1" applyFill="1" applyBorder="1" applyAlignment="1">
      <alignment horizontal="center"/>
    </xf>
    <xf numFmtId="0" fontId="16" fillId="24" borderId="26" xfId="0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6" fillId="16" borderId="31" xfId="0" applyFont="1" applyFill="1" applyBorder="1" applyAlignment="1">
      <alignment/>
    </xf>
    <xf numFmtId="0" fontId="3" fillId="26" borderId="36" xfId="0" applyFont="1" applyFill="1" applyBorder="1" applyAlignment="1">
      <alignment horizontal="center"/>
    </xf>
    <xf numFmtId="0" fontId="13" fillId="24" borderId="26" xfId="0" applyFont="1" applyFill="1" applyBorder="1" applyAlignment="1" applyProtection="1">
      <alignment/>
      <protection locked="0"/>
    </xf>
    <xf numFmtId="0" fontId="7" fillId="4" borderId="33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3" fillId="24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26" xfId="0" applyFont="1" applyBorder="1" applyAlignment="1" applyProtection="1">
      <alignment shrinkToFit="1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14" xfId="0" applyFont="1" applyBorder="1" applyAlignment="1">
      <alignment horizontal="center" shrinkToFit="1"/>
    </xf>
    <xf numFmtId="0" fontId="13" fillId="16" borderId="31" xfId="0" applyFont="1" applyFill="1" applyBorder="1" applyAlignment="1">
      <alignment/>
    </xf>
    <xf numFmtId="0" fontId="0" fillId="16" borderId="16" xfId="0" applyFill="1" applyBorder="1" applyAlignment="1">
      <alignment/>
    </xf>
    <xf numFmtId="0" fontId="7" fillId="16" borderId="38" xfId="0" applyFont="1" applyFill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6" fillId="16" borderId="17" xfId="0" applyFont="1" applyFill="1" applyBorder="1" applyAlignment="1">
      <alignment/>
    </xf>
    <xf numFmtId="0" fontId="7" fillId="16" borderId="38" xfId="0" applyFont="1" applyFill="1" applyBorder="1" applyAlignment="1">
      <alignment horizontal="center"/>
    </xf>
    <xf numFmtId="0" fontId="7" fillId="16" borderId="40" xfId="0" applyFont="1" applyFill="1" applyBorder="1" applyAlignment="1">
      <alignment horizontal="center"/>
    </xf>
    <xf numFmtId="0" fontId="14" fillId="0" borderId="24" xfId="0" applyFont="1" applyBorder="1" applyAlignment="1">
      <alignment horizontal="center" shrinkToFit="1"/>
    </xf>
    <xf numFmtId="0" fontId="14" fillId="0" borderId="14" xfId="0" applyFont="1" applyFill="1" applyBorder="1" applyAlignment="1">
      <alignment horizontal="center" shrinkToFit="1"/>
    </xf>
    <xf numFmtId="0" fontId="14" fillId="0" borderId="39" xfId="0" applyFont="1" applyFill="1" applyBorder="1" applyAlignment="1">
      <alignment horizontal="center" shrinkToFit="1"/>
    </xf>
    <xf numFmtId="0" fontId="1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3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5" borderId="25" xfId="0" applyFont="1" applyFill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0" fillId="25" borderId="23" xfId="0" applyFont="1" applyFill="1" applyBorder="1" applyAlignment="1">
      <alignment horizontal="center"/>
    </xf>
    <xf numFmtId="0" fontId="10" fillId="4" borderId="25" xfId="0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shrinkToFit="1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/>
      <protection locked="0"/>
    </xf>
    <xf numFmtId="0" fontId="10" fillId="25" borderId="23" xfId="0" applyFont="1" applyFill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/>
      <protection locked="0"/>
    </xf>
    <xf numFmtId="0" fontId="10" fillId="0" borderId="26" xfId="0" applyFont="1" applyFill="1" applyBorder="1" applyAlignment="1" applyProtection="1">
      <alignment shrinkToFit="1"/>
      <protection locked="0"/>
    </xf>
    <xf numFmtId="0" fontId="5" fillId="25" borderId="25" xfId="0" applyFont="1" applyFill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24" borderId="41" xfId="0" applyFont="1" applyFill="1" applyBorder="1" applyAlignment="1" applyProtection="1">
      <alignment/>
      <protection locked="0"/>
    </xf>
    <xf numFmtId="0" fontId="10" fillId="24" borderId="31" xfId="0" applyFont="1" applyFill="1" applyBorder="1" applyAlignment="1">
      <alignment horizontal="center"/>
    </xf>
    <xf numFmtId="0" fontId="10" fillId="0" borderId="23" xfId="0" applyFont="1" applyBorder="1" applyAlignment="1" applyProtection="1">
      <alignment horizontal="center"/>
      <protection/>
    </xf>
    <xf numFmtId="0" fontId="5" fillId="4" borderId="25" xfId="0" applyFont="1" applyFill="1" applyBorder="1" applyAlignment="1" applyProtection="1">
      <alignment horizontal="center"/>
      <protection/>
    </xf>
    <xf numFmtId="0" fontId="16" fillId="24" borderId="41" xfId="0" applyFont="1" applyFill="1" applyBorder="1" applyAlignment="1" applyProtection="1">
      <alignment horizontal="center"/>
      <protection locked="0"/>
    </xf>
    <xf numFmtId="0" fontId="16" fillId="4" borderId="25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 locked="0"/>
    </xf>
    <xf numFmtId="0" fontId="10" fillId="0" borderId="23" xfId="0" applyFont="1" applyBorder="1" applyAlignment="1">
      <alignment horizontal="center"/>
    </xf>
    <xf numFmtId="0" fontId="8" fillId="0" borderId="33" xfId="0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5" fillId="4" borderId="25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5" fillId="0" borderId="33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 locked="0"/>
    </xf>
    <xf numFmtId="0" fontId="10" fillId="25" borderId="23" xfId="0" applyFont="1" applyFill="1" applyBorder="1" applyAlignment="1">
      <alignment/>
    </xf>
    <xf numFmtId="0" fontId="10" fillId="4" borderId="25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19" fillId="0" borderId="23" xfId="0" applyFont="1" applyBorder="1" applyAlignment="1">
      <alignment horizontal="center"/>
    </xf>
    <xf numFmtId="0" fontId="7" fillId="22" borderId="25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7" fillId="22" borderId="25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6" fillId="22" borderId="25" xfId="0" applyFont="1" applyFill="1" applyBorder="1" applyAlignment="1">
      <alignment horizontal="center"/>
    </xf>
    <xf numFmtId="0" fontId="13" fillId="0" borderId="33" xfId="0" applyFont="1" applyBorder="1" applyAlignment="1" applyProtection="1">
      <alignment/>
      <protection locked="0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/>
    </xf>
    <xf numFmtId="0" fontId="6" fillId="22" borderId="25" xfId="0" applyFont="1" applyFill="1" applyBorder="1" applyAlignment="1" applyProtection="1">
      <alignment horizontal="center"/>
      <protection/>
    </xf>
    <xf numFmtId="0" fontId="28" fillId="0" borderId="33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6" xfId="0" applyFont="1" applyBorder="1" applyAlignment="1">
      <alignment shrinkToFit="1"/>
    </xf>
    <xf numFmtId="0" fontId="28" fillId="0" borderId="41" xfId="0" applyFont="1" applyBorder="1" applyAlignment="1">
      <alignment/>
    </xf>
    <xf numFmtId="0" fontId="28" fillId="0" borderId="26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26" xfId="0" applyFont="1" applyFill="1" applyBorder="1" applyAlignment="1">
      <alignment horizontal="center"/>
    </xf>
    <xf numFmtId="0" fontId="17" fillId="0" borderId="26" xfId="0" applyFont="1" applyBorder="1" applyAlignment="1">
      <alignment/>
    </xf>
    <xf numFmtId="43" fontId="0" fillId="0" borderId="19" xfId="33" applyNumberFormat="1" applyFont="1" applyBorder="1" applyAlignment="1">
      <alignment horizontal="center"/>
    </xf>
    <xf numFmtId="43" fontId="0" fillId="0" borderId="42" xfId="33" applyNumberFormat="1" applyFont="1" applyBorder="1" applyAlignment="1">
      <alignment horizontal="center"/>
    </xf>
    <xf numFmtId="43" fontId="0" fillId="0" borderId="43" xfId="33" applyNumberFormat="1" applyFont="1" applyBorder="1" applyAlignment="1">
      <alignment horizontal="center"/>
    </xf>
    <xf numFmtId="43" fontId="0" fillId="16" borderId="19" xfId="33" applyNumberFormat="1" applyFont="1" applyFill="1" applyBorder="1" applyAlignment="1">
      <alignment horizontal="center"/>
    </xf>
    <xf numFmtId="43" fontId="0" fillId="16" borderId="42" xfId="33" applyNumberFormat="1" applyFont="1" applyFill="1" applyBorder="1" applyAlignment="1">
      <alignment horizontal="center"/>
    </xf>
    <xf numFmtId="43" fontId="0" fillId="16" borderId="43" xfId="33" applyNumberFormat="1" applyFont="1" applyFill="1" applyBorder="1" applyAlignment="1">
      <alignment horizontal="center"/>
    </xf>
    <xf numFmtId="43" fontId="0" fillId="0" borderId="19" xfId="33" applyNumberFormat="1" applyFont="1" applyBorder="1" applyAlignment="1">
      <alignment horizontal="center"/>
    </xf>
    <xf numFmtId="43" fontId="0" fillId="0" borderId="42" xfId="33" applyNumberFormat="1" applyFont="1" applyBorder="1" applyAlignment="1">
      <alignment horizontal="center"/>
    </xf>
    <xf numFmtId="43" fontId="0" fillId="0" borderId="42" xfId="33" applyNumberFormat="1" applyFont="1" applyFill="1" applyBorder="1" applyAlignment="1">
      <alignment horizontal="center"/>
    </xf>
    <xf numFmtId="43" fontId="0" fillId="0" borderId="43" xfId="33" applyNumberFormat="1" applyFont="1" applyBorder="1" applyAlignment="1">
      <alignment horizontal="center"/>
    </xf>
    <xf numFmtId="43" fontId="6" fillId="0" borderId="42" xfId="33" applyNumberFormat="1" applyFont="1" applyBorder="1" applyAlignment="1">
      <alignment horizontal="center"/>
    </xf>
    <xf numFmtId="43" fontId="6" fillId="0" borderId="40" xfId="33" applyNumberFormat="1" applyFont="1" applyBorder="1" applyAlignment="1">
      <alignment horizontal="center"/>
    </xf>
    <xf numFmtId="43" fontId="7" fillId="16" borderId="44" xfId="33" applyNumberFormat="1" applyFont="1" applyFill="1" applyBorder="1" applyAlignment="1">
      <alignment horizontal="center"/>
    </xf>
    <xf numFmtId="43" fontId="6" fillId="0" borderId="19" xfId="33" applyNumberFormat="1" applyFont="1" applyBorder="1" applyAlignment="1" applyProtection="1">
      <alignment horizontal="center"/>
      <protection locked="0"/>
    </xf>
    <xf numFmtId="43" fontId="6" fillId="0" borderId="45" xfId="33" applyNumberFormat="1" applyFont="1" applyBorder="1" applyAlignment="1" applyProtection="1">
      <alignment horizontal="center"/>
      <protection locked="0"/>
    </xf>
    <xf numFmtId="43" fontId="6" fillId="0" borderId="46" xfId="33" applyNumberFormat="1" applyFont="1" applyBorder="1" applyAlignment="1" applyProtection="1">
      <alignment horizontal="center"/>
      <protection locked="0"/>
    </xf>
    <xf numFmtId="43" fontId="6" fillId="0" borderId="47" xfId="33" applyNumberFormat="1" applyFont="1" applyBorder="1" applyAlignment="1" applyProtection="1">
      <alignment horizontal="center"/>
      <protection locked="0"/>
    </xf>
    <xf numFmtId="43" fontId="7" fillId="16" borderId="36" xfId="33" applyNumberFormat="1" applyFont="1" applyFill="1" applyBorder="1" applyAlignment="1">
      <alignment horizontal="center"/>
    </xf>
    <xf numFmtId="0" fontId="3" fillId="0" borderId="48" xfId="0" applyFont="1" applyBorder="1" applyAlignment="1" applyProtection="1">
      <alignment/>
      <protection/>
    </xf>
    <xf numFmtId="43" fontId="6" fillId="0" borderId="49" xfId="33" applyNumberFormat="1" applyFont="1" applyBorder="1" applyAlignment="1" applyProtection="1">
      <alignment horizontal="center"/>
      <protection/>
    </xf>
    <xf numFmtId="0" fontId="18" fillId="0" borderId="50" xfId="0" applyFont="1" applyBorder="1" applyAlignment="1" applyProtection="1">
      <alignment/>
      <protection/>
    </xf>
    <xf numFmtId="43" fontId="6" fillId="0" borderId="51" xfId="33" applyNumberFormat="1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/>
      <protection/>
    </xf>
    <xf numFmtId="43" fontId="6" fillId="0" borderId="53" xfId="33" applyNumberFormat="1" applyFont="1" applyBorder="1" applyAlignment="1" applyProtection="1">
      <alignment horizontal="center"/>
      <protection/>
    </xf>
    <xf numFmtId="0" fontId="1" fillId="16" borderId="54" xfId="0" applyFont="1" applyFill="1" applyBorder="1" applyAlignment="1" applyProtection="1">
      <alignment/>
      <protection/>
    </xf>
    <xf numFmtId="43" fontId="7" fillId="16" borderId="55" xfId="33" applyNumberFormat="1" applyFont="1" applyFill="1" applyBorder="1" applyAlignment="1" applyProtection="1">
      <alignment horizontal="center"/>
      <protection/>
    </xf>
    <xf numFmtId="0" fontId="1" fillId="16" borderId="23" xfId="0" applyFont="1" applyFill="1" applyBorder="1" applyAlignment="1" applyProtection="1">
      <alignment/>
      <protection/>
    </xf>
    <xf numFmtId="43" fontId="7" fillId="16" borderId="44" xfId="33" applyNumberFormat="1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16" borderId="31" xfId="0" applyFill="1" applyBorder="1" applyAlignment="1" applyProtection="1">
      <alignment/>
      <protection locked="0"/>
    </xf>
    <xf numFmtId="43" fontId="6" fillId="0" borderId="56" xfId="33" applyFont="1" applyBorder="1" applyAlignment="1" applyProtection="1">
      <alignment horizontal="center"/>
      <protection locked="0"/>
    </xf>
    <xf numFmtId="43" fontId="6" fillId="0" borderId="57" xfId="33" applyFont="1" applyBorder="1" applyAlignment="1" applyProtection="1">
      <alignment horizontal="center"/>
      <protection locked="0"/>
    </xf>
    <xf numFmtId="43" fontId="6" fillId="0" borderId="58" xfId="33" applyFont="1" applyBorder="1" applyAlignment="1" applyProtection="1">
      <alignment horizontal="center"/>
      <protection locked="0"/>
    </xf>
    <xf numFmtId="43" fontId="3" fillId="16" borderId="32" xfId="33" applyFont="1" applyFill="1" applyBorder="1" applyAlignment="1">
      <alignment horizontal="center"/>
    </xf>
    <xf numFmtId="43" fontId="6" fillId="0" borderId="27" xfId="33" applyFont="1" applyBorder="1" applyAlignment="1" applyProtection="1">
      <alignment horizontal="center"/>
      <protection locked="0"/>
    </xf>
    <xf numFmtId="43" fontId="6" fillId="0" borderId="28" xfId="33" applyFont="1" applyBorder="1" applyAlignment="1" applyProtection="1">
      <alignment horizontal="center"/>
      <protection locked="0"/>
    </xf>
    <xf numFmtId="43" fontId="6" fillId="0" borderId="29" xfId="33" applyFont="1" applyBorder="1" applyAlignment="1" applyProtection="1">
      <alignment horizontal="center"/>
      <protection locked="0"/>
    </xf>
    <xf numFmtId="43" fontId="3" fillId="16" borderId="31" xfId="33" applyFont="1" applyFill="1" applyBorder="1" applyAlignment="1">
      <alignment horizontal="center"/>
    </xf>
    <xf numFmtId="43" fontId="0" fillId="0" borderId="19" xfId="33" applyFont="1" applyBorder="1" applyAlignment="1" applyProtection="1">
      <alignment horizontal="center"/>
      <protection locked="0"/>
    </xf>
    <xf numFmtId="43" fontId="4" fillId="0" borderId="26" xfId="33" applyFont="1" applyBorder="1" applyAlignment="1" applyProtection="1">
      <alignment horizontal="center"/>
      <protection locked="0"/>
    </xf>
    <xf numFmtId="43" fontId="0" fillId="0" borderId="42" xfId="33" applyFont="1" applyBorder="1" applyAlignment="1" applyProtection="1">
      <alignment horizontal="center"/>
      <protection locked="0"/>
    </xf>
    <xf numFmtId="43" fontId="4" fillId="0" borderId="41" xfId="33" applyFont="1" applyBorder="1" applyAlignment="1" applyProtection="1">
      <alignment horizontal="center"/>
      <protection locked="0"/>
    </xf>
    <xf numFmtId="43" fontId="0" fillId="0" borderId="43" xfId="33" applyFont="1" applyBorder="1" applyAlignment="1" applyProtection="1">
      <alignment horizontal="center"/>
      <protection locked="0"/>
    </xf>
    <xf numFmtId="43" fontId="4" fillId="16" borderId="25" xfId="33" applyFont="1" applyFill="1" applyBorder="1" applyAlignment="1">
      <alignment horizontal="center"/>
    </xf>
    <xf numFmtId="43" fontId="4" fillId="16" borderId="25" xfId="33" applyFont="1" applyFill="1" applyBorder="1" applyAlignment="1" applyProtection="1">
      <alignment horizontal="center"/>
      <protection/>
    </xf>
    <xf numFmtId="43" fontId="4" fillId="16" borderId="44" xfId="33" applyFont="1" applyFill="1" applyBorder="1" applyAlignment="1" applyProtection="1">
      <alignment horizontal="center"/>
      <protection/>
    </xf>
    <xf numFmtId="43" fontId="10" fillId="0" borderId="33" xfId="33" applyFont="1" applyBorder="1" applyAlignment="1" applyProtection="1">
      <alignment horizontal="center"/>
      <protection locked="0"/>
    </xf>
    <xf numFmtId="43" fontId="10" fillId="0" borderId="26" xfId="33" applyFont="1" applyBorder="1" applyAlignment="1" applyProtection="1">
      <alignment horizontal="center"/>
      <protection locked="0"/>
    </xf>
    <xf numFmtId="43" fontId="10" fillId="0" borderId="41" xfId="33" applyFont="1" applyBorder="1" applyAlignment="1" applyProtection="1">
      <alignment horizontal="center"/>
      <protection locked="0"/>
    </xf>
    <xf numFmtId="43" fontId="10" fillId="16" borderId="25" xfId="33" applyFont="1" applyFill="1" applyBorder="1" applyAlignment="1" applyProtection="1">
      <alignment horizontal="center"/>
      <protection/>
    </xf>
    <xf numFmtId="43" fontId="10" fillId="16" borderId="44" xfId="33" applyFont="1" applyFill="1" applyBorder="1" applyAlignment="1" applyProtection="1">
      <alignment horizontal="center"/>
      <protection/>
    </xf>
    <xf numFmtId="43" fontId="10" fillId="25" borderId="31" xfId="33" applyFont="1" applyFill="1" applyBorder="1" applyAlignment="1" applyProtection="1">
      <alignment horizontal="center"/>
      <protection/>
    </xf>
    <xf numFmtId="43" fontId="10" fillId="4" borderId="31" xfId="33" applyFont="1" applyFill="1" applyBorder="1" applyAlignment="1" applyProtection="1">
      <alignment horizontal="center"/>
      <protection/>
    </xf>
    <xf numFmtId="43" fontId="10" fillId="22" borderId="31" xfId="33" applyFont="1" applyFill="1" applyBorder="1" applyAlignment="1" applyProtection="1">
      <alignment horizontal="center"/>
      <protection/>
    </xf>
    <xf numFmtId="43" fontId="4" fillId="5" borderId="25" xfId="33" applyFont="1" applyFill="1" applyBorder="1" applyAlignment="1">
      <alignment horizontal="center"/>
    </xf>
    <xf numFmtId="43" fontId="10" fillId="16" borderId="25" xfId="33" applyFont="1" applyFill="1" applyBorder="1" applyAlignment="1">
      <alignment horizontal="center"/>
    </xf>
    <xf numFmtId="43" fontId="10" fillId="16" borderId="44" xfId="33" applyFont="1" applyFill="1" applyBorder="1" applyAlignment="1">
      <alignment horizontal="center"/>
    </xf>
    <xf numFmtId="43" fontId="10" fillId="5" borderId="25" xfId="33" applyFont="1" applyFill="1" applyBorder="1" applyAlignment="1">
      <alignment horizontal="center"/>
    </xf>
    <xf numFmtId="43" fontId="10" fillId="5" borderId="44" xfId="33" applyFont="1" applyFill="1" applyBorder="1" applyAlignment="1">
      <alignment horizontal="center"/>
    </xf>
    <xf numFmtId="43" fontId="29" fillId="0" borderId="19" xfId="33" applyFont="1" applyBorder="1" applyAlignment="1" applyProtection="1">
      <alignment horizontal="center"/>
      <protection locked="0"/>
    </xf>
    <xf numFmtId="43" fontId="29" fillId="0" borderId="42" xfId="33" applyFont="1" applyBorder="1" applyAlignment="1" applyProtection="1">
      <alignment horizontal="center"/>
      <protection locked="0"/>
    </xf>
    <xf numFmtId="43" fontId="29" fillId="0" borderId="43" xfId="33" applyFont="1" applyBorder="1" applyAlignment="1" applyProtection="1">
      <alignment horizontal="center"/>
      <protection locked="0"/>
    </xf>
    <xf numFmtId="43" fontId="19" fillId="16" borderId="44" xfId="33" applyFont="1" applyFill="1" applyBorder="1" applyAlignment="1">
      <alignment horizontal="center"/>
    </xf>
    <xf numFmtId="43" fontId="19" fillId="5" borderId="44" xfId="33" applyFont="1" applyFill="1" applyBorder="1" applyAlignment="1">
      <alignment horizontal="center"/>
    </xf>
    <xf numFmtId="43" fontId="19" fillId="0" borderId="33" xfId="33" applyFont="1" applyBorder="1" applyAlignment="1" applyProtection="1">
      <alignment horizontal="center"/>
      <protection locked="0"/>
    </xf>
    <xf numFmtId="43" fontId="19" fillId="0" borderId="26" xfId="33" applyFont="1" applyBorder="1" applyAlignment="1" applyProtection="1">
      <alignment horizontal="center"/>
      <protection locked="0"/>
    </xf>
    <xf numFmtId="43" fontId="19" fillId="0" borderId="41" xfId="33" applyFont="1" applyBorder="1" applyAlignment="1" applyProtection="1">
      <alignment horizontal="center"/>
      <protection locked="0"/>
    </xf>
    <xf numFmtId="43" fontId="19" fillId="16" borderId="25" xfId="33" applyFont="1" applyFill="1" applyBorder="1" applyAlignment="1">
      <alignment horizontal="center"/>
    </xf>
    <xf numFmtId="43" fontId="19" fillId="5" borderId="25" xfId="33" applyFont="1" applyFill="1" applyBorder="1" applyAlignment="1">
      <alignment horizontal="center"/>
    </xf>
    <xf numFmtId="43" fontId="19" fillId="16" borderId="25" xfId="33" applyFont="1" applyFill="1" applyBorder="1" applyAlignment="1" applyProtection="1">
      <alignment horizontal="center"/>
      <protection/>
    </xf>
    <xf numFmtId="43" fontId="19" fillId="16" borderId="44" xfId="33" applyFont="1" applyFill="1" applyBorder="1" applyAlignment="1" applyProtection="1">
      <alignment horizontal="center"/>
      <protection/>
    </xf>
    <xf numFmtId="43" fontId="19" fillId="24" borderId="26" xfId="33" applyFont="1" applyFill="1" applyBorder="1" applyAlignment="1" applyProtection="1">
      <alignment horizontal="center"/>
      <protection locked="0"/>
    </xf>
    <xf numFmtId="43" fontId="19" fillId="24" borderId="41" xfId="33" applyFont="1" applyFill="1" applyBorder="1" applyAlignment="1" applyProtection="1">
      <alignment horizontal="center"/>
      <protection locked="0"/>
    </xf>
    <xf numFmtId="43" fontId="19" fillId="5" borderId="25" xfId="33" applyFont="1" applyFill="1" applyBorder="1" applyAlignment="1" applyProtection="1">
      <alignment horizontal="center"/>
      <protection/>
    </xf>
    <xf numFmtId="43" fontId="19" fillId="5" borderId="44" xfId="33" applyFont="1" applyFill="1" applyBorder="1" applyAlignment="1" applyProtection="1">
      <alignment horizontal="center"/>
      <protection/>
    </xf>
    <xf numFmtId="43" fontId="0" fillId="0" borderId="33" xfId="33" applyFont="1" applyBorder="1" applyAlignment="1" applyProtection="1">
      <alignment horizontal="center"/>
      <protection locked="0"/>
    </xf>
    <xf numFmtId="43" fontId="0" fillId="0" borderId="19" xfId="33" applyFont="1" applyBorder="1" applyAlignment="1" applyProtection="1">
      <alignment horizontal="center"/>
      <protection locked="0"/>
    </xf>
    <xf numFmtId="43" fontId="0" fillId="0" borderId="26" xfId="33" applyFont="1" applyBorder="1" applyAlignment="1" applyProtection="1">
      <alignment horizontal="center"/>
      <protection locked="0"/>
    </xf>
    <xf numFmtId="43" fontId="0" fillId="0" borderId="42" xfId="33" applyFont="1" applyBorder="1" applyAlignment="1" applyProtection="1">
      <alignment horizontal="center"/>
      <protection locked="0"/>
    </xf>
    <xf numFmtId="43" fontId="0" fillId="0" borderId="41" xfId="33" applyFont="1" applyBorder="1" applyAlignment="1" applyProtection="1">
      <alignment horizontal="center"/>
      <protection locked="0"/>
    </xf>
    <xf numFmtId="43" fontId="0" fillId="0" borderId="43" xfId="33" applyFont="1" applyBorder="1" applyAlignment="1" applyProtection="1">
      <alignment horizontal="center"/>
      <protection locked="0"/>
    </xf>
    <xf numFmtId="43" fontId="0" fillId="16" borderId="25" xfId="33" applyFont="1" applyFill="1" applyBorder="1" applyAlignment="1">
      <alignment horizontal="center"/>
    </xf>
    <xf numFmtId="43" fontId="0" fillId="16" borderId="44" xfId="33" applyFont="1" applyFill="1" applyBorder="1" applyAlignment="1">
      <alignment horizontal="center"/>
    </xf>
    <xf numFmtId="43" fontId="0" fillId="0" borderId="37" xfId="33" applyFont="1" applyBorder="1" applyAlignment="1" applyProtection="1">
      <alignment horizontal="center"/>
      <protection locked="0"/>
    </xf>
    <xf numFmtId="43" fontId="0" fillId="0" borderId="21" xfId="33" applyFont="1" applyBorder="1" applyAlignment="1" applyProtection="1">
      <alignment horizontal="center"/>
      <protection locked="0"/>
    </xf>
    <xf numFmtId="43" fontId="0" fillId="0" borderId="26" xfId="33" applyFont="1" applyBorder="1" applyAlignment="1" applyProtection="1">
      <alignment horizontal="center"/>
      <protection locked="0"/>
    </xf>
    <xf numFmtId="43" fontId="0" fillId="0" borderId="41" xfId="33" applyFont="1" applyBorder="1" applyAlignment="1" applyProtection="1">
      <alignment horizontal="center"/>
      <protection locked="0"/>
    </xf>
    <xf numFmtId="43" fontId="0" fillId="16" borderId="25" xfId="33" applyFont="1" applyFill="1" applyBorder="1" applyAlignment="1">
      <alignment horizontal="center"/>
    </xf>
    <xf numFmtId="43" fontId="0" fillId="16" borderId="44" xfId="33" applyFont="1" applyFill="1" applyBorder="1" applyAlignment="1">
      <alignment horizontal="center"/>
    </xf>
    <xf numFmtId="43" fontId="0" fillId="0" borderId="33" xfId="33" applyFont="1" applyBorder="1" applyAlignment="1" applyProtection="1">
      <alignment horizontal="center"/>
      <protection locked="0"/>
    </xf>
    <xf numFmtId="43" fontId="0" fillId="0" borderId="38" xfId="33" applyFont="1" applyBorder="1" applyAlignment="1" applyProtection="1">
      <alignment horizontal="center"/>
      <protection locked="0"/>
    </xf>
    <xf numFmtId="43" fontId="0" fillId="0" borderId="40" xfId="33" applyFont="1" applyBorder="1" applyAlignment="1" applyProtection="1">
      <alignment horizontal="center"/>
      <protection locked="0"/>
    </xf>
    <xf numFmtId="43" fontId="0" fillId="16" borderId="25" xfId="33" applyFont="1" applyFill="1" applyBorder="1" applyAlignment="1" applyProtection="1">
      <alignment horizontal="center"/>
      <protection/>
    </xf>
    <xf numFmtId="43" fontId="0" fillId="16" borderId="44" xfId="33" applyFont="1" applyFill="1" applyBorder="1" applyAlignment="1" applyProtection="1">
      <alignment horizontal="center"/>
      <protection/>
    </xf>
    <xf numFmtId="43" fontId="0" fillId="16" borderId="25" xfId="33" applyFont="1" applyFill="1" applyBorder="1" applyAlignment="1" applyProtection="1">
      <alignment horizontal="center"/>
      <protection/>
    </xf>
    <xf numFmtId="43" fontId="0" fillId="16" borderId="44" xfId="33" applyFont="1" applyFill="1" applyBorder="1" applyAlignment="1" applyProtection="1">
      <alignment horizontal="center"/>
      <protection/>
    </xf>
    <xf numFmtId="43" fontId="0" fillId="22" borderId="31" xfId="33" applyFont="1" applyFill="1" applyBorder="1" applyAlignment="1" applyProtection="1">
      <alignment horizontal="center"/>
      <protection/>
    </xf>
    <xf numFmtId="0" fontId="6" fillId="26" borderId="22" xfId="0" applyFont="1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13" fillId="24" borderId="37" xfId="0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6" fillId="4" borderId="25" xfId="0" applyFont="1" applyFill="1" applyBorder="1" applyAlignment="1" applyProtection="1">
      <alignment horizontal="center"/>
      <protection locked="0"/>
    </xf>
    <xf numFmtId="0" fontId="13" fillId="4" borderId="44" xfId="0" applyFont="1" applyFill="1" applyBorder="1" applyAlignment="1" applyProtection="1">
      <alignment horizontal="center"/>
      <protection locked="0"/>
    </xf>
    <xf numFmtId="0" fontId="6" fillId="4" borderId="59" xfId="0" applyFont="1" applyFill="1" applyBorder="1" applyAlignment="1" applyProtection="1">
      <alignment horizontal="center"/>
      <protection locked="0"/>
    </xf>
    <xf numFmtId="0" fontId="13" fillId="4" borderId="36" xfId="0" applyFont="1" applyFill="1" applyBorder="1" applyAlignment="1" applyProtection="1">
      <alignment horizontal="center"/>
      <protection locked="0"/>
    </xf>
    <xf numFmtId="0" fontId="13" fillId="24" borderId="33" xfId="0" applyFont="1" applyFill="1" applyBorder="1" applyAlignment="1" applyProtection="1">
      <alignment/>
      <protection locked="0"/>
    </xf>
    <xf numFmtId="0" fontId="14" fillId="4" borderId="23" xfId="0" applyFont="1" applyFill="1" applyBorder="1" applyAlignment="1">
      <alignment horizontal="center"/>
    </xf>
    <xf numFmtId="0" fontId="7" fillId="4" borderId="25" xfId="0" applyFont="1" applyFill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26" borderId="31" xfId="0" applyFill="1" applyBorder="1" applyAlignment="1">
      <alignment horizontal="center"/>
    </xf>
    <xf numFmtId="0" fontId="3" fillId="26" borderId="31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6" fillId="4" borderId="31" xfId="0" applyFont="1" applyFill="1" applyBorder="1" applyAlignment="1" applyProtection="1">
      <alignment horizontal="center"/>
      <protection locked="0"/>
    </xf>
    <xf numFmtId="0" fontId="13" fillId="4" borderId="31" xfId="0" applyFont="1" applyFill="1" applyBorder="1" applyAlignment="1" applyProtection="1">
      <alignment horizontal="center"/>
      <protection locked="0"/>
    </xf>
    <xf numFmtId="0" fontId="14" fillId="24" borderId="23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7" fillId="4" borderId="59" xfId="0" applyFont="1" applyFill="1" applyBorder="1" applyAlignment="1">
      <alignment/>
    </xf>
    <xf numFmtId="0" fontId="6" fillId="26" borderId="31" xfId="0" applyFont="1" applyFill="1" applyBorder="1" applyAlignment="1">
      <alignment horizontal="center"/>
    </xf>
    <xf numFmtId="0" fontId="14" fillId="24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43" fontId="0" fillId="16" borderId="41" xfId="33" applyFont="1" applyFill="1" applyBorder="1" applyAlignment="1">
      <alignment horizontal="center"/>
    </xf>
    <xf numFmtId="210" fontId="0" fillId="0" borderId="41" xfId="33" applyNumberFormat="1" applyFont="1" applyBorder="1" applyAlignment="1" applyProtection="1">
      <alignment horizontal="center"/>
      <protection locked="0"/>
    </xf>
    <xf numFmtId="210" fontId="0" fillId="0" borderId="43" xfId="33" applyNumberFormat="1" applyFont="1" applyBorder="1" applyAlignment="1" applyProtection="1">
      <alignment horizontal="center"/>
      <protection locked="0"/>
    </xf>
    <xf numFmtId="0" fontId="14" fillId="24" borderId="22" xfId="0" applyFont="1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/>
      <protection locked="0"/>
    </xf>
    <xf numFmtId="0" fontId="14" fillId="24" borderId="24" xfId="0" applyFont="1" applyFill="1" applyBorder="1" applyAlignment="1" applyProtection="1">
      <alignment horizontal="center"/>
      <protection locked="0"/>
    </xf>
    <xf numFmtId="0" fontId="14" fillId="24" borderId="14" xfId="0" applyFont="1" applyFill="1" applyBorder="1" applyAlignment="1" applyProtection="1">
      <alignment horizontal="center"/>
      <protection locked="0"/>
    </xf>
    <xf numFmtId="0" fontId="14" fillId="24" borderId="39" xfId="0" applyFont="1" applyFill="1" applyBorder="1" applyAlignment="1" applyProtection="1">
      <alignment horizontal="center"/>
      <protection locked="0"/>
    </xf>
    <xf numFmtId="0" fontId="14" fillId="24" borderId="18" xfId="0" applyFont="1" applyFill="1" applyBorder="1" applyAlignment="1" applyProtection="1">
      <alignment horizontal="center"/>
      <protection locked="0"/>
    </xf>
    <xf numFmtId="0" fontId="14" fillId="24" borderId="31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43" fontId="6" fillId="24" borderId="26" xfId="33" applyFont="1" applyFill="1" applyBorder="1" applyAlignment="1" applyProtection="1">
      <alignment horizontal="center"/>
      <protection locked="0"/>
    </xf>
    <xf numFmtId="43" fontId="13" fillId="24" borderId="42" xfId="33" applyFont="1" applyFill="1" applyBorder="1" applyAlignment="1" applyProtection="1">
      <alignment horizontal="center"/>
      <protection locked="0"/>
    </xf>
    <xf numFmtId="43" fontId="13" fillId="24" borderId="26" xfId="33" applyFont="1" applyFill="1" applyBorder="1" applyAlignment="1" applyProtection="1">
      <alignment/>
      <protection locked="0"/>
    </xf>
    <xf numFmtId="43" fontId="0" fillId="25" borderId="25" xfId="33" applyFont="1" applyFill="1" applyBorder="1" applyAlignment="1">
      <alignment horizontal="center"/>
    </xf>
    <xf numFmtId="43" fontId="0" fillId="25" borderId="44" xfId="33" applyFont="1" applyFill="1" applyBorder="1" applyAlignment="1">
      <alignment horizontal="center"/>
    </xf>
    <xf numFmtId="43" fontId="0" fillId="4" borderId="25" xfId="33" applyFont="1" applyFill="1" applyBorder="1" applyAlignment="1">
      <alignment horizontal="center"/>
    </xf>
    <xf numFmtId="43" fontId="0" fillId="4" borderId="44" xfId="33" applyFont="1" applyFill="1" applyBorder="1" applyAlignment="1">
      <alignment horizontal="center"/>
    </xf>
    <xf numFmtId="43" fontId="0" fillId="22" borderId="25" xfId="33" applyFont="1" applyFill="1" applyBorder="1" applyAlignment="1">
      <alignment horizontal="center"/>
    </xf>
    <xf numFmtId="43" fontId="0" fillId="22" borderId="44" xfId="33" applyFont="1" applyFill="1" applyBorder="1" applyAlignment="1">
      <alignment horizontal="center"/>
    </xf>
    <xf numFmtId="43" fontId="6" fillId="24" borderId="37" xfId="33" applyFont="1" applyFill="1" applyBorder="1" applyAlignment="1" applyProtection="1">
      <alignment horizontal="center"/>
      <protection locked="0"/>
    </xf>
    <xf numFmtId="43" fontId="13" fillId="24" borderId="21" xfId="33" applyFont="1" applyFill="1" applyBorder="1" applyAlignment="1" applyProtection="1">
      <alignment horizontal="center"/>
      <protection locked="0"/>
    </xf>
    <xf numFmtId="43" fontId="6" fillId="24" borderId="33" xfId="33" applyFont="1" applyFill="1" applyBorder="1" applyAlignment="1" applyProtection="1">
      <alignment horizontal="center"/>
      <protection locked="0"/>
    </xf>
    <xf numFmtId="43" fontId="13" fillId="24" borderId="19" xfId="33" applyFont="1" applyFill="1" applyBorder="1" applyAlignment="1" applyProtection="1">
      <alignment horizontal="center"/>
      <protection locked="0"/>
    </xf>
    <xf numFmtId="43" fontId="19" fillId="24" borderId="12" xfId="33" applyFont="1" applyFill="1" applyBorder="1" applyAlignment="1">
      <alignment horizontal="center"/>
    </xf>
    <xf numFmtId="43" fontId="19" fillId="24" borderId="0" xfId="33" applyFont="1" applyFill="1" applyBorder="1" applyAlignment="1">
      <alignment horizontal="center"/>
    </xf>
    <xf numFmtId="49" fontId="10" fillId="0" borderId="26" xfId="0" applyNumberFormat="1" applyFont="1" applyBorder="1" applyAlignment="1" applyProtection="1">
      <alignment/>
      <protection locked="0"/>
    </xf>
    <xf numFmtId="43" fontId="10" fillId="24" borderId="0" xfId="33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43" fontId="0" fillId="24" borderId="0" xfId="33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0" xfId="0" applyAlignment="1">
      <alignment shrinkToFit="1"/>
    </xf>
    <xf numFmtId="10" fontId="0" fillId="0" borderId="27" xfId="0" applyNumberFormat="1" applyBorder="1" applyAlignment="1">
      <alignment/>
    </xf>
    <xf numFmtId="10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43" fontId="29" fillId="0" borderId="33" xfId="33" applyFont="1" applyBorder="1" applyAlignment="1" applyProtection="1">
      <alignment horizontal="center"/>
      <protection locked="0"/>
    </xf>
    <xf numFmtId="43" fontId="29" fillId="0" borderId="26" xfId="33" applyFont="1" applyBorder="1" applyAlignment="1" applyProtection="1">
      <alignment horizontal="center"/>
      <protection locked="0"/>
    </xf>
    <xf numFmtId="43" fontId="29" fillId="0" borderId="41" xfId="33" applyFont="1" applyBorder="1" applyAlignment="1" applyProtection="1">
      <alignment horizontal="center"/>
      <protection locked="0"/>
    </xf>
    <xf numFmtId="10" fontId="22" fillId="27" borderId="59" xfId="0" applyNumberFormat="1" applyFont="1" applyFill="1" applyBorder="1" applyAlignment="1">
      <alignment horizontal="center"/>
    </xf>
    <xf numFmtId="10" fontId="23" fillId="24" borderId="33" xfId="0" applyNumberFormat="1" applyFont="1" applyFill="1" applyBorder="1" applyAlignment="1">
      <alignment horizontal="center"/>
    </xf>
    <xf numFmtId="10" fontId="23" fillId="24" borderId="26" xfId="0" applyNumberFormat="1" applyFont="1" applyFill="1" applyBorder="1" applyAlignment="1">
      <alignment horizontal="center"/>
    </xf>
    <xf numFmtId="10" fontId="23" fillId="24" borderId="41" xfId="0" applyNumberFormat="1" applyFont="1" applyFill="1" applyBorder="1" applyAlignment="1">
      <alignment horizontal="center"/>
    </xf>
    <xf numFmtId="43" fontId="19" fillId="16" borderId="61" xfId="33" applyFont="1" applyFill="1" applyBorder="1" applyAlignment="1" applyProtection="1">
      <alignment horizontal="center"/>
      <protection/>
    </xf>
    <xf numFmtId="43" fontId="19" fillId="0" borderId="19" xfId="33" applyFont="1" applyBorder="1" applyAlignment="1" applyProtection="1">
      <alignment horizontal="center"/>
      <protection locked="0"/>
    </xf>
    <xf numFmtId="43" fontId="19" fillId="0" borderId="42" xfId="33" applyFont="1" applyBorder="1" applyAlignment="1" applyProtection="1">
      <alignment horizontal="center"/>
      <protection locked="0"/>
    </xf>
    <xf numFmtId="43" fontId="19" fillId="0" borderId="43" xfId="33" applyFont="1" applyBorder="1" applyAlignment="1" applyProtection="1">
      <alignment horizontal="center"/>
      <protection locked="0"/>
    </xf>
    <xf numFmtId="10" fontId="22" fillId="27" borderId="25" xfId="0" applyNumberFormat="1" applyFont="1" applyFill="1" applyBorder="1" applyAlignment="1">
      <alignment horizontal="center"/>
    </xf>
    <xf numFmtId="0" fontId="10" fillId="25" borderId="62" xfId="0" applyFont="1" applyFill="1" applyBorder="1" applyAlignment="1" applyProtection="1">
      <alignment horizontal="center"/>
      <protection/>
    </xf>
    <xf numFmtId="43" fontId="10" fillId="0" borderId="42" xfId="33" applyFont="1" applyBorder="1" applyAlignment="1" applyProtection="1">
      <alignment horizontal="center"/>
      <protection locked="0"/>
    </xf>
    <xf numFmtId="43" fontId="10" fillId="0" borderId="43" xfId="33" applyFont="1" applyBorder="1" applyAlignment="1" applyProtection="1">
      <alignment horizontal="center"/>
      <protection locked="0"/>
    </xf>
    <xf numFmtId="0" fontId="10" fillId="25" borderId="63" xfId="0" applyFont="1" applyFill="1" applyBorder="1" applyAlignment="1">
      <alignment horizontal="center"/>
    </xf>
    <xf numFmtId="0" fontId="10" fillId="25" borderId="62" xfId="0" applyFont="1" applyFill="1" applyBorder="1" applyAlignment="1">
      <alignment horizontal="center"/>
    </xf>
    <xf numFmtId="0" fontId="10" fillId="25" borderId="62" xfId="0" applyFont="1" applyFill="1" applyBorder="1" applyAlignment="1">
      <alignment/>
    </xf>
    <xf numFmtId="43" fontId="19" fillId="24" borderId="33" xfId="33" applyFont="1" applyFill="1" applyBorder="1" applyAlignment="1" applyProtection="1">
      <alignment horizontal="center"/>
      <protection locked="0"/>
    </xf>
    <xf numFmtId="43" fontId="19" fillId="24" borderId="19" xfId="33" applyFont="1" applyFill="1" applyBorder="1" applyAlignment="1" applyProtection="1">
      <alignment horizontal="center"/>
      <protection locked="0"/>
    </xf>
    <xf numFmtId="43" fontId="19" fillId="24" borderId="42" xfId="33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203" fontId="24" fillId="24" borderId="59" xfId="0" applyNumberFormat="1" applyFont="1" applyFill="1" applyBorder="1" applyAlignment="1">
      <alignment horizontal="center"/>
    </xf>
    <xf numFmtId="203" fontId="24" fillId="24" borderId="11" xfId="0" applyNumberFormat="1" applyFont="1" applyFill="1" applyBorder="1" applyAlignment="1">
      <alignment horizontal="center"/>
    </xf>
    <xf numFmtId="203" fontId="24" fillId="24" borderId="64" xfId="0" applyNumberFormat="1" applyFont="1" applyFill="1" applyBorder="1" applyAlignment="1">
      <alignment horizontal="center"/>
    </xf>
    <xf numFmtId="203" fontId="24" fillId="24" borderId="33" xfId="0" applyNumberFormat="1" applyFont="1" applyFill="1" applyBorder="1" applyAlignment="1">
      <alignment horizontal="center"/>
    </xf>
    <xf numFmtId="203" fontId="24" fillId="24" borderId="26" xfId="0" applyNumberFormat="1" applyFont="1" applyFill="1" applyBorder="1" applyAlignment="1">
      <alignment horizontal="center"/>
    </xf>
    <xf numFmtId="203" fontId="24" fillId="24" borderId="41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6" fillId="4" borderId="59" xfId="0" applyFont="1" applyFill="1" applyBorder="1" applyAlignment="1">
      <alignment horizontal="center"/>
    </xf>
    <xf numFmtId="0" fontId="0" fillId="0" borderId="26" xfId="0" applyBorder="1" applyAlignment="1">
      <alignment/>
    </xf>
    <xf numFmtId="43" fontId="0" fillId="0" borderId="41" xfId="33" applyFont="1" applyBorder="1" applyAlignment="1" applyProtection="1">
      <alignment horizontal="center"/>
      <protection locked="0"/>
    </xf>
    <xf numFmtId="43" fontId="19" fillId="24" borderId="43" xfId="33" applyFont="1" applyFill="1" applyBorder="1" applyAlignment="1" applyProtection="1">
      <alignment horizontal="center"/>
      <protection locked="0"/>
    </xf>
    <xf numFmtId="0" fontId="10" fillId="25" borderId="31" xfId="0" applyFont="1" applyFill="1" applyBorder="1" applyAlignment="1">
      <alignment/>
    </xf>
    <xf numFmtId="43" fontId="10" fillId="25" borderId="31" xfId="33" applyFont="1" applyFill="1" applyBorder="1" applyAlignment="1">
      <alignment horizontal="center"/>
    </xf>
    <xf numFmtId="43" fontId="10" fillId="4" borderId="31" xfId="33" applyFont="1" applyFill="1" applyBorder="1" applyAlignment="1">
      <alignment horizontal="center"/>
    </xf>
    <xf numFmtId="43" fontId="10" fillId="22" borderId="31" xfId="33" applyFont="1" applyFill="1" applyBorder="1" applyAlignment="1">
      <alignment horizontal="center"/>
    </xf>
    <xf numFmtId="43" fontId="10" fillId="0" borderId="19" xfId="33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/>
      <protection locked="0"/>
    </xf>
    <xf numFmtId="10" fontId="24" fillId="24" borderId="26" xfId="0" applyNumberFormat="1" applyFont="1" applyFill="1" applyBorder="1" applyAlignment="1">
      <alignment horizontal="center"/>
    </xf>
    <xf numFmtId="10" fontId="29" fillId="0" borderId="25" xfId="0" applyNumberFormat="1" applyFont="1" applyBorder="1" applyAlignment="1">
      <alignment/>
    </xf>
    <xf numFmtId="10" fontId="0" fillId="24" borderId="33" xfId="0" applyNumberFormat="1" applyFill="1" applyBorder="1" applyAlignment="1">
      <alignment/>
    </xf>
    <xf numFmtId="10" fontId="0" fillId="24" borderId="26" xfId="0" applyNumberFormat="1" applyFill="1" applyBorder="1" applyAlignment="1">
      <alignment/>
    </xf>
    <xf numFmtId="10" fontId="0" fillId="24" borderId="41" xfId="0" applyNumberFormat="1" applyFill="1" applyBorder="1" applyAlignment="1">
      <alignment/>
    </xf>
    <xf numFmtId="43" fontId="0" fillId="16" borderId="64" xfId="33" applyFont="1" applyFill="1" applyBorder="1" applyAlignment="1">
      <alignment horizontal="center"/>
    </xf>
    <xf numFmtId="10" fontId="29" fillId="0" borderId="31" xfId="0" applyNumberFormat="1" applyFon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10" fontId="0" fillId="0" borderId="33" xfId="0" applyNumberFormat="1" applyBorder="1" applyAlignment="1">
      <alignment/>
    </xf>
    <xf numFmtId="0" fontId="6" fillId="0" borderId="62" xfId="0" applyFont="1" applyBorder="1" applyAlignment="1">
      <alignment horizontal="center"/>
    </xf>
    <xf numFmtId="0" fontId="17" fillId="22" borderId="23" xfId="0" applyFont="1" applyFill="1" applyBorder="1" applyAlignment="1">
      <alignment horizontal="center"/>
    </xf>
    <xf numFmtId="43" fontId="0" fillId="16" borderId="64" xfId="33" applyFont="1" applyFill="1" applyBorder="1" applyAlignment="1">
      <alignment horizontal="center"/>
    </xf>
    <xf numFmtId="10" fontId="23" fillId="24" borderId="33" xfId="0" applyNumberFormat="1" applyFont="1" applyFill="1" applyBorder="1" applyAlignment="1" applyProtection="1">
      <alignment horizontal="center"/>
      <protection locked="0"/>
    </xf>
    <xf numFmtId="10" fontId="23" fillId="24" borderId="26" xfId="0" applyNumberFormat="1" applyFont="1" applyFill="1" applyBorder="1" applyAlignment="1" applyProtection="1">
      <alignment horizontal="center"/>
      <protection locked="0"/>
    </xf>
    <xf numFmtId="10" fontId="23" fillId="24" borderId="41" xfId="0" applyNumberFormat="1" applyFont="1" applyFill="1" applyBorder="1" applyAlignment="1" applyProtection="1">
      <alignment horizontal="center"/>
      <protection locked="0"/>
    </xf>
    <xf numFmtId="43" fontId="0" fillId="0" borderId="43" xfId="0" applyNumberFormat="1" applyBorder="1" applyAlignment="1">
      <alignment/>
    </xf>
    <xf numFmtId="43" fontId="6" fillId="25" borderId="25" xfId="33" applyFont="1" applyFill="1" applyBorder="1" applyAlignment="1">
      <alignment horizontal="center"/>
    </xf>
    <xf numFmtId="43" fontId="6" fillId="25" borderId="44" xfId="33" applyFont="1" applyFill="1" applyBorder="1" applyAlignment="1">
      <alignment horizontal="center"/>
    </xf>
    <xf numFmtId="43" fontId="6" fillId="4" borderId="25" xfId="33" applyFont="1" applyFill="1" applyBorder="1" applyAlignment="1">
      <alignment horizontal="center"/>
    </xf>
    <xf numFmtId="43" fontId="6" fillId="4" borderId="44" xfId="33" applyFont="1" applyFill="1" applyBorder="1" applyAlignment="1">
      <alignment horizontal="center"/>
    </xf>
    <xf numFmtId="43" fontId="6" fillId="22" borderId="25" xfId="33" applyFont="1" applyFill="1" applyBorder="1" applyAlignment="1">
      <alignment horizontal="center"/>
    </xf>
    <xf numFmtId="43" fontId="6" fillId="22" borderId="44" xfId="33" applyFont="1" applyFill="1" applyBorder="1" applyAlignment="1">
      <alignment horizontal="center"/>
    </xf>
    <xf numFmtId="43" fontId="0" fillId="16" borderId="43" xfId="33" applyFont="1" applyFill="1" applyBorder="1" applyAlignment="1">
      <alignment horizontal="center"/>
    </xf>
    <xf numFmtId="0" fontId="20" fillId="0" borderId="42" xfId="38" applyBorder="1" applyAlignment="1" applyProtection="1">
      <alignment/>
      <protection locked="0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4" borderId="25" xfId="0" applyFont="1" applyFill="1" applyBorder="1" applyAlignment="1" applyProtection="1">
      <alignment horizontal="center"/>
      <protection locked="0"/>
    </xf>
    <xf numFmtId="0" fontId="32" fillId="24" borderId="26" xfId="0" applyFont="1" applyFill="1" applyBorder="1" applyAlignment="1" applyProtection="1">
      <alignment horizontal="center"/>
      <protection locked="0"/>
    </xf>
    <xf numFmtId="0" fontId="13" fillId="4" borderId="65" xfId="0" applyFont="1" applyFill="1" applyBorder="1" applyAlignment="1" applyProtection="1">
      <alignment horizontal="center"/>
      <protection locked="0"/>
    </xf>
    <xf numFmtId="0" fontId="13" fillId="0" borderId="26" xfId="0" applyFont="1" applyBorder="1" applyAlignment="1">
      <alignment horizontal="right"/>
    </xf>
    <xf numFmtId="0" fontId="14" fillId="0" borderId="26" xfId="0" applyFont="1" applyBorder="1" applyAlignment="1">
      <alignment horizontal="center"/>
    </xf>
    <xf numFmtId="14" fontId="13" fillId="0" borderId="26" xfId="0" applyNumberFormat="1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0" fillId="0" borderId="66" xfId="0" applyFont="1" applyBorder="1" applyAlignment="1" applyProtection="1">
      <alignment horizontal="center" vertical="center"/>
      <protection/>
    </xf>
    <xf numFmtId="0" fontId="36" fillId="0" borderId="66" xfId="0" applyFont="1" applyBorder="1" applyAlignment="1" applyProtection="1">
      <alignment vertical="center"/>
      <protection locked="0"/>
    </xf>
    <xf numFmtId="0" fontId="36" fillId="0" borderId="66" xfId="0" applyFont="1" applyBorder="1" applyAlignment="1" applyProtection="1">
      <alignment horizontal="center" vertical="center"/>
      <protection locked="0"/>
    </xf>
    <xf numFmtId="0" fontId="30" fillId="0" borderId="66" xfId="0" applyFont="1" applyBorder="1" applyAlignment="1" applyProtection="1">
      <alignment horizontal="center" vertical="center"/>
      <protection locked="0"/>
    </xf>
    <xf numFmtId="0" fontId="36" fillId="0" borderId="66" xfId="0" applyFont="1" applyBorder="1" applyAlignment="1" applyProtection="1">
      <alignment horizontal="center" vertical="center"/>
      <protection hidden="1" locked="0"/>
    </xf>
    <xf numFmtId="2" fontId="36" fillId="0" borderId="66" xfId="0" applyNumberFormat="1" applyFont="1" applyBorder="1" applyAlignment="1" applyProtection="1">
      <alignment horizontal="center" vertical="center"/>
      <protection locked="0"/>
    </xf>
    <xf numFmtId="0" fontId="39" fillId="0" borderId="66" xfId="0" applyFont="1" applyBorder="1" applyAlignment="1" applyProtection="1">
      <alignment vertical="center"/>
      <protection locked="0"/>
    </xf>
    <xf numFmtId="0" fontId="39" fillId="0" borderId="6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30" fillId="28" borderId="26" xfId="0" applyFont="1" applyFill="1" applyBorder="1" applyAlignment="1" applyProtection="1">
      <alignment horizontal="center" vertical="center" wrapText="1"/>
      <protection locked="0"/>
    </xf>
    <xf numFmtId="2" fontId="30" fillId="28" borderId="26" xfId="39" applyNumberFormat="1" applyFont="1" applyFill="1" applyBorder="1" applyAlignment="1" applyProtection="1">
      <alignment horizontal="center" vertical="center" wrapText="1"/>
      <protection locked="0"/>
    </xf>
    <xf numFmtId="0" fontId="30" fillId="28" borderId="26" xfId="39" applyFont="1" applyFill="1" applyBorder="1" applyAlignment="1" applyProtection="1">
      <alignment horizontal="center" vertical="center" wrapText="1" readingOrder="2"/>
      <protection locked="0"/>
    </xf>
    <xf numFmtId="0" fontId="41" fillId="29" borderId="26" xfId="39" applyFont="1" applyFill="1" applyBorder="1" applyAlignment="1" applyProtection="1">
      <alignment horizontal="center" vertical="center" wrapText="1" readingOrder="2"/>
      <protection locked="0"/>
    </xf>
    <xf numFmtId="0" fontId="41" fillId="29" borderId="26" xfId="0" applyFont="1" applyFill="1" applyBorder="1" applyAlignment="1" applyProtection="1">
      <alignment horizontal="center" vertical="center" wrapText="1"/>
      <protection locked="0"/>
    </xf>
    <xf numFmtId="0" fontId="41" fillId="29" borderId="26" xfId="0" applyFont="1" applyFill="1" applyBorder="1" applyAlignment="1" applyProtection="1">
      <alignment horizontal="center" vertical="center" wrapText="1"/>
      <protection hidden="1" locked="0"/>
    </xf>
    <xf numFmtId="2" fontId="41" fillId="29" borderId="46" xfId="0" applyNumberFormat="1" applyFont="1" applyFill="1" applyBorder="1" applyAlignment="1" applyProtection="1">
      <alignment horizontal="center" vertical="center" wrapText="1"/>
      <protection locked="0"/>
    </xf>
    <xf numFmtId="2" fontId="41" fillId="29" borderId="67" xfId="0" applyNumberFormat="1" applyFont="1" applyFill="1" applyBorder="1" applyAlignment="1" applyProtection="1">
      <alignment horizontal="center" vertical="center" wrapText="1"/>
      <protection locked="0"/>
    </xf>
    <xf numFmtId="2" fontId="41" fillId="29" borderId="68" xfId="0" applyNumberFormat="1" applyFont="1" applyFill="1" applyBorder="1" applyAlignment="1" applyProtection="1">
      <alignment horizontal="center" vertical="center" wrapText="1"/>
      <protection locked="0"/>
    </xf>
    <xf numFmtId="2" fontId="41" fillId="29" borderId="69" xfId="0" applyNumberFormat="1" applyFont="1" applyFill="1" applyBorder="1" applyAlignment="1" applyProtection="1">
      <alignment horizontal="center" vertical="center" wrapText="1"/>
      <protection locked="0"/>
    </xf>
    <xf numFmtId="2" fontId="41" fillId="29" borderId="70" xfId="0" applyNumberFormat="1" applyFont="1" applyFill="1" applyBorder="1" applyAlignment="1" applyProtection="1">
      <alignment horizontal="center" vertical="center" wrapText="1"/>
      <protection locked="0"/>
    </xf>
    <xf numFmtId="2" fontId="42" fillId="29" borderId="37" xfId="0" applyNumberFormat="1" applyFont="1" applyFill="1" applyBorder="1" applyAlignment="1" applyProtection="1">
      <alignment horizontal="center" vertical="center" wrapText="1"/>
      <protection locked="0"/>
    </xf>
    <xf numFmtId="2" fontId="41" fillId="29" borderId="37" xfId="0" applyNumberFormat="1" applyFont="1" applyFill="1" applyBorder="1" applyAlignment="1" applyProtection="1">
      <alignment horizontal="center" vertical="center" wrapText="1"/>
      <protection/>
    </xf>
    <xf numFmtId="2" fontId="30" fillId="4" borderId="20" xfId="0" applyNumberFormat="1" applyFont="1" applyFill="1" applyBorder="1" applyAlignment="1" applyProtection="1">
      <alignment horizontal="center" vertical="center" wrapText="1"/>
      <protection/>
    </xf>
    <xf numFmtId="2" fontId="42" fillId="4" borderId="15" xfId="0" applyNumberFormat="1" applyFont="1" applyFill="1" applyBorder="1" applyAlignment="1" applyProtection="1">
      <alignment horizontal="center" vertical="center" wrapText="1"/>
      <protection locked="0"/>
    </xf>
    <xf numFmtId="2" fontId="42" fillId="4" borderId="26" xfId="0" applyNumberFormat="1" applyFont="1" applyFill="1" applyBorder="1" applyAlignment="1" applyProtection="1">
      <alignment horizontal="center" vertical="center" wrapText="1"/>
      <protection locked="0"/>
    </xf>
    <xf numFmtId="2" fontId="3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26" xfId="39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Fill="1" applyBorder="1" applyAlignment="1">
      <alignment horizontal="center" vertical="center" wrapText="1"/>
    </xf>
    <xf numFmtId="0" fontId="41" fillId="30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9" fontId="40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center" vertical="center"/>
      <protection locked="0"/>
    </xf>
    <xf numFmtId="0" fontId="43" fillId="0" borderId="26" xfId="0" applyNumberFormat="1" applyFont="1" applyBorder="1" applyAlignment="1" applyProtection="1">
      <alignment vertical="center"/>
      <protection locked="0"/>
    </xf>
    <xf numFmtId="0" fontId="44" fillId="0" borderId="26" xfId="0" applyFont="1" applyBorder="1" applyAlignment="1" applyProtection="1">
      <alignment/>
      <protection locked="0"/>
    </xf>
    <xf numFmtId="1" fontId="30" fillId="22" borderId="26" xfId="39" applyNumberFormat="1" applyFont="1" applyFill="1" applyBorder="1" applyAlignment="1" applyProtection="1">
      <alignment horizontal="center" vertical="center"/>
      <protection/>
    </xf>
    <xf numFmtId="49" fontId="30" fillId="0" borderId="26" xfId="39" applyNumberFormat="1" applyFont="1" applyFill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1" fontId="30" fillId="0" borderId="26" xfId="0" applyNumberFormat="1" applyFont="1" applyBorder="1" applyAlignment="1" applyProtection="1">
      <alignment horizontal="center" vertical="center" wrapText="1"/>
      <protection locked="0"/>
    </xf>
    <xf numFmtId="1" fontId="30" fillId="22" borderId="26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center" vertical="center" wrapText="1"/>
      <protection hidden="1" locked="0"/>
    </xf>
    <xf numFmtId="2" fontId="30" fillId="22" borderId="26" xfId="0" applyNumberFormat="1" applyFont="1" applyFill="1" applyBorder="1" applyAlignment="1" applyProtection="1" quotePrefix="1">
      <alignment horizontal="center" vertical="center" wrapText="1"/>
      <protection/>
    </xf>
    <xf numFmtId="9" fontId="30" fillId="0" borderId="37" xfId="0" applyNumberFormat="1" applyFont="1" applyBorder="1" applyAlignment="1" applyProtection="1" quotePrefix="1">
      <alignment horizontal="center" vertical="center" wrapText="1"/>
      <protection locked="0"/>
    </xf>
    <xf numFmtId="2" fontId="30" fillId="22" borderId="37" xfId="0" applyNumberFormat="1" applyFont="1" applyFill="1" applyBorder="1" applyAlignment="1" applyProtection="1" quotePrefix="1">
      <alignment horizontal="center" vertical="center" wrapText="1"/>
      <protection/>
    </xf>
    <xf numFmtId="0" fontId="30" fillId="0" borderId="26" xfId="0" applyFont="1" applyBorder="1" applyAlignment="1" applyProtection="1">
      <alignment/>
      <protection locked="0"/>
    </xf>
    <xf numFmtId="1" fontId="30" fillId="22" borderId="37" xfId="0" applyNumberFormat="1" applyFont="1" applyFill="1" applyBorder="1" applyAlignment="1" applyProtection="1" quotePrefix="1">
      <alignment horizontal="center" vertical="center" wrapText="1"/>
      <protection/>
    </xf>
    <xf numFmtId="0" fontId="30" fillId="22" borderId="37" xfId="0" applyFont="1" applyFill="1" applyBorder="1" applyAlignment="1" applyProtection="1">
      <alignment horizontal="center" vertical="center"/>
      <protection/>
    </xf>
    <xf numFmtId="0" fontId="30" fillId="0" borderId="37" xfId="0" applyFont="1" applyFill="1" applyBorder="1" applyAlignment="1" applyProtection="1">
      <alignment horizontal="center" vertical="center"/>
      <protection locked="0"/>
    </xf>
    <xf numFmtId="2" fontId="30" fillId="0" borderId="37" xfId="0" applyNumberFormat="1" applyFont="1" applyFill="1" applyBorder="1" applyAlignment="1" applyProtection="1">
      <alignment horizontal="center" vertical="center"/>
      <protection locked="0"/>
    </xf>
    <xf numFmtId="2" fontId="30" fillId="22" borderId="37" xfId="39" applyNumberFormat="1" applyFont="1" applyFill="1" applyBorder="1" applyAlignment="1" applyProtection="1">
      <alignment horizontal="center" vertical="center"/>
      <protection/>
    </xf>
    <xf numFmtId="1" fontId="30" fillId="0" borderId="37" xfId="39" applyNumberFormat="1" applyFont="1" applyFill="1" applyBorder="1" applyAlignment="1" applyProtection="1">
      <alignment horizontal="center" vertical="center"/>
      <protection/>
    </xf>
    <xf numFmtId="2" fontId="30" fillId="0" borderId="37" xfId="39" applyNumberFormat="1" applyFont="1" applyFill="1" applyBorder="1" applyAlignment="1" applyProtection="1">
      <alignment horizontal="center" vertical="center"/>
      <protection locked="0"/>
    </xf>
    <xf numFmtId="2" fontId="30" fillId="4" borderId="37" xfId="39" applyNumberFormat="1" applyFont="1" applyFill="1" applyBorder="1" applyAlignment="1" applyProtection="1">
      <alignment horizontal="center" vertical="center"/>
      <protection/>
    </xf>
    <xf numFmtId="1" fontId="30" fillId="0" borderId="26" xfId="39" applyNumberFormat="1" applyFont="1" applyFill="1" applyBorder="1" applyAlignment="1" applyProtection="1">
      <alignment horizontal="center" vertical="center"/>
      <protection/>
    </xf>
    <xf numFmtId="2" fontId="30" fillId="0" borderId="26" xfId="39" applyNumberFormat="1" applyFont="1" applyFill="1" applyBorder="1" applyAlignment="1" applyProtection="1">
      <alignment horizontal="center" vertical="center"/>
      <protection/>
    </xf>
    <xf numFmtId="0" fontId="30" fillId="0" borderId="26" xfId="39" applyFont="1" applyFill="1" applyBorder="1" applyAlignment="1" applyProtection="1">
      <alignment horizontal="center" vertical="center"/>
      <protection locked="0"/>
    </xf>
    <xf numFmtId="2" fontId="30" fillId="4" borderId="26" xfId="39" applyNumberFormat="1" applyFont="1" applyFill="1" applyBorder="1" applyAlignment="1" applyProtection="1">
      <alignment horizontal="center" vertical="center"/>
      <protection/>
    </xf>
    <xf numFmtId="2" fontId="30" fillId="22" borderId="26" xfId="39" applyNumberFormat="1" applyFont="1" applyFill="1" applyBorder="1" applyAlignment="1" applyProtection="1">
      <alignment horizontal="center" vertical="center"/>
      <protection/>
    </xf>
    <xf numFmtId="0" fontId="30" fillId="0" borderId="26" xfId="39" applyFont="1" applyFill="1" applyBorder="1" applyAlignment="1" applyProtection="1">
      <alignment horizontal="center" vertical="center"/>
      <protection/>
    </xf>
    <xf numFmtId="2" fontId="30" fillId="22" borderId="26" xfId="0" applyNumberFormat="1" applyFont="1" applyFill="1" applyBorder="1" applyAlignment="1" applyProtection="1">
      <alignment horizontal="center" vertical="center"/>
      <protection/>
    </xf>
    <xf numFmtId="2" fontId="30" fillId="22" borderId="26" xfId="0" applyNumberFormat="1" applyFont="1" applyFill="1" applyBorder="1" applyAlignment="1" applyProtection="1">
      <alignment horizontal="center" vertical="center"/>
      <protection locked="0"/>
    </xf>
    <xf numFmtId="2" fontId="45" fillId="30" borderId="26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2" fontId="40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/>
    </xf>
    <xf numFmtId="0" fontId="30" fillId="0" borderId="26" xfId="0" applyFont="1" applyBorder="1" applyAlignment="1" applyProtection="1">
      <alignment vertical="center" wrapText="1" readingOrder="2"/>
      <protection locked="0"/>
    </xf>
    <xf numFmtId="0" fontId="43" fillId="0" borderId="26" xfId="0" applyFont="1" applyBorder="1" applyAlignment="1" applyProtection="1">
      <alignment/>
      <protection locked="0"/>
    </xf>
    <xf numFmtId="0" fontId="30" fillId="0" borderId="26" xfId="0" applyNumberFormat="1" applyFont="1" applyBorder="1" applyAlignment="1" applyProtection="1">
      <alignment vertical="center"/>
      <protection locked="0"/>
    </xf>
    <xf numFmtId="0" fontId="30" fillId="0" borderId="71" xfId="39" applyFont="1" applyFill="1" applyBorder="1" applyAlignment="1" applyProtection="1">
      <alignment horizontal="center" vertical="center"/>
      <protection/>
    </xf>
    <xf numFmtId="2" fontId="30" fillId="22" borderId="71" xfId="0" applyNumberFormat="1" applyFont="1" applyFill="1" applyBorder="1" applyAlignment="1" applyProtection="1">
      <alignment horizontal="center" vertical="center"/>
      <protection/>
    </xf>
    <xf numFmtId="2" fontId="30" fillId="22" borderId="71" xfId="0" applyNumberFormat="1" applyFont="1" applyFill="1" applyBorder="1" applyAlignment="1" applyProtection="1">
      <alignment horizontal="center" vertical="center"/>
      <protection locked="0"/>
    </xf>
    <xf numFmtId="2" fontId="45" fillId="30" borderId="71" xfId="0" applyNumberFormat="1" applyFont="1" applyFill="1" applyBorder="1" applyAlignment="1">
      <alignment horizontal="center" vertical="center"/>
    </xf>
    <xf numFmtId="0" fontId="30" fillId="0" borderId="26" xfId="0" applyFont="1" applyBorder="1" applyAlignment="1" applyProtection="1">
      <alignment/>
      <protection locked="0"/>
    </xf>
    <xf numFmtId="0" fontId="30" fillId="0" borderId="37" xfId="0" applyFont="1" applyBorder="1" applyAlignment="1" applyProtection="1">
      <alignment/>
      <protection locked="0"/>
    </xf>
    <xf numFmtId="0" fontId="30" fillId="0" borderId="37" xfId="39" applyFont="1" applyFill="1" applyBorder="1" applyAlignment="1" applyProtection="1">
      <alignment horizontal="center" vertical="center"/>
      <protection/>
    </xf>
    <xf numFmtId="2" fontId="30" fillId="22" borderId="37" xfId="0" applyNumberFormat="1" applyFont="1" applyFill="1" applyBorder="1" applyAlignment="1" applyProtection="1">
      <alignment horizontal="center" vertical="center"/>
      <protection/>
    </xf>
    <xf numFmtId="2" fontId="30" fillId="22" borderId="37" xfId="0" applyNumberFormat="1" applyFont="1" applyFill="1" applyBorder="1" applyAlignment="1" applyProtection="1">
      <alignment horizontal="center" vertical="center"/>
      <protection locked="0"/>
    </xf>
    <xf numFmtId="2" fontId="45" fillId="30" borderId="37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9" fontId="0" fillId="0" borderId="26" xfId="0" applyNumberFormat="1" applyFont="1" applyBorder="1" applyAlignment="1">
      <alignment horizontal="center"/>
    </xf>
    <xf numFmtId="1" fontId="30" fillId="22" borderId="26" xfId="0" applyNumberFormat="1" applyFont="1" applyFill="1" applyBorder="1" applyAlignment="1" applyProtection="1" quotePrefix="1">
      <alignment horizontal="center" vertical="center" wrapText="1"/>
      <protection/>
    </xf>
    <xf numFmtId="0" fontId="30" fillId="22" borderId="26" xfId="0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Fill="1" applyBorder="1" applyAlignment="1" applyProtection="1">
      <alignment horizontal="center" vertical="center"/>
      <protection locked="0"/>
    </xf>
    <xf numFmtId="2" fontId="30" fillId="0" borderId="26" xfId="39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/>
      <protection locked="0"/>
    </xf>
    <xf numFmtId="2" fontId="30" fillId="0" borderId="11" xfId="39" applyNumberFormat="1" applyFont="1" applyFill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>
      <alignment horizontal="center"/>
    </xf>
    <xf numFmtId="0" fontId="13" fillId="0" borderId="37" xfId="0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26" xfId="0" applyNumberFormat="1" applyFont="1" applyFill="1" applyBorder="1" applyAlignment="1">
      <alignment/>
    </xf>
    <xf numFmtId="0" fontId="30" fillId="0" borderId="26" xfId="0" applyFont="1" applyBorder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vertical="center" wrapText="1" readingOrder="2"/>
      <protection locked="0"/>
    </xf>
    <xf numFmtId="0" fontId="44" fillId="0" borderId="0" xfId="0" applyFont="1" applyFill="1" applyBorder="1" applyAlignment="1" applyProtection="1">
      <alignment/>
      <protection locked="0"/>
    </xf>
    <xf numFmtId="14" fontId="30" fillId="0" borderId="0" xfId="0" applyNumberFormat="1" applyFont="1" applyFill="1" applyBorder="1" applyAlignment="1" applyProtection="1">
      <alignment/>
      <protection locked="0"/>
    </xf>
    <xf numFmtId="1" fontId="30" fillId="0" borderId="0" xfId="39" applyNumberFormat="1" applyFont="1" applyFill="1" applyBorder="1" applyAlignment="1" applyProtection="1">
      <alignment horizontal="center" vertical="center"/>
      <protection/>
    </xf>
    <xf numFmtId="49" fontId="30" fillId="0" borderId="0" xfId="39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1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hidden="1" locked="0"/>
    </xf>
    <xf numFmtId="2" fontId="30" fillId="0" borderId="0" xfId="0" applyNumberFormat="1" applyFont="1" applyFill="1" applyBorder="1" applyAlignment="1" applyProtection="1" quotePrefix="1">
      <alignment horizontal="center" vertical="center" wrapText="1"/>
      <protection/>
    </xf>
    <xf numFmtId="9" fontId="30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/>
      <protection locked="0"/>
    </xf>
    <xf numFmtId="1" fontId="3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2" fontId="30" fillId="0" borderId="0" xfId="0" applyNumberFormat="1" applyFont="1" applyFill="1" applyBorder="1" applyAlignment="1" applyProtection="1">
      <alignment horizontal="center" vertical="center"/>
      <protection locked="0"/>
    </xf>
    <xf numFmtId="2" fontId="30" fillId="0" borderId="0" xfId="39" applyNumberFormat="1" applyFont="1" applyFill="1" applyBorder="1" applyAlignment="1" applyProtection="1">
      <alignment horizontal="center" vertical="center"/>
      <protection/>
    </xf>
    <xf numFmtId="0" fontId="30" fillId="0" borderId="0" xfId="39" applyFont="1" applyFill="1" applyBorder="1" applyAlignment="1" applyProtection="1">
      <alignment horizontal="center" vertical="center"/>
      <protection locked="0"/>
    </xf>
    <xf numFmtId="9" fontId="30" fillId="0" borderId="0" xfId="39" applyNumberFormat="1" applyFont="1" applyFill="1" applyBorder="1" applyAlignment="1" applyProtection="1">
      <alignment horizontal="center" vertical="center"/>
      <protection locked="0"/>
    </xf>
    <xf numFmtId="2" fontId="30" fillId="0" borderId="0" xfId="39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/>
    </xf>
    <xf numFmtId="0" fontId="30" fillId="0" borderId="38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>
      <alignment horizontal="center"/>
    </xf>
    <xf numFmtId="0" fontId="13" fillId="0" borderId="38" xfId="0" applyFont="1" applyBorder="1" applyAlignment="1">
      <alignment horizontal="right"/>
    </xf>
    <xf numFmtId="0" fontId="30" fillId="0" borderId="26" xfId="0" applyFont="1" applyFill="1" applyBorder="1" applyAlignment="1" applyProtection="1">
      <alignment horizontal="right" vertical="center"/>
      <protection locked="0"/>
    </xf>
    <xf numFmtId="0" fontId="30" fillId="0" borderId="38" xfId="0" applyNumberFormat="1" applyFont="1" applyBorder="1" applyAlignment="1" applyProtection="1">
      <alignment vertical="center"/>
      <protection locked="0"/>
    </xf>
    <xf numFmtId="0" fontId="33" fillId="0" borderId="38" xfId="0" applyFont="1" applyBorder="1" applyAlignment="1">
      <alignment horizontal="center"/>
    </xf>
    <xf numFmtId="0" fontId="44" fillId="0" borderId="38" xfId="0" applyFont="1" applyBorder="1" applyAlignment="1" applyProtection="1">
      <alignment/>
      <protection locked="0"/>
    </xf>
    <xf numFmtId="14" fontId="13" fillId="0" borderId="38" xfId="0" applyNumberFormat="1" applyFont="1" applyBorder="1" applyAlignment="1">
      <alignment horizontal="center"/>
    </xf>
    <xf numFmtId="1" fontId="30" fillId="22" borderId="38" xfId="39" applyNumberFormat="1" applyFont="1" applyFill="1" applyBorder="1" applyAlignment="1" applyProtection="1">
      <alignment horizontal="center" vertical="center"/>
      <protection/>
    </xf>
    <xf numFmtId="49" fontId="30" fillId="0" borderId="38" xfId="39" applyNumberFormat="1" applyFont="1" applyFill="1" applyBorder="1" applyAlignment="1" applyProtection="1">
      <alignment horizontal="center" vertical="center"/>
      <protection locked="0"/>
    </xf>
    <xf numFmtId="0" fontId="30" fillId="0" borderId="38" xfId="0" applyFont="1" applyBorder="1" applyAlignment="1" applyProtection="1">
      <alignment horizontal="center" vertical="center" wrapText="1"/>
      <protection locked="0"/>
    </xf>
    <xf numFmtId="1" fontId="30" fillId="0" borderId="38" xfId="0" applyNumberFormat="1" applyFont="1" applyBorder="1" applyAlignment="1" applyProtection="1">
      <alignment horizontal="center" vertical="center" wrapText="1"/>
      <protection locked="0"/>
    </xf>
    <xf numFmtId="1" fontId="30" fillId="22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center" vertical="center" wrapText="1"/>
      <protection hidden="1" locked="0"/>
    </xf>
    <xf numFmtId="2" fontId="30" fillId="22" borderId="38" xfId="0" applyNumberFormat="1" applyFont="1" applyFill="1" applyBorder="1" applyAlignment="1" applyProtection="1" quotePrefix="1">
      <alignment horizontal="center" vertical="center" wrapText="1"/>
      <protection/>
    </xf>
    <xf numFmtId="9" fontId="0" fillId="0" borderId="38" xfId="0" applyNumberFormat="1" applyFont="1" applyBorder="1" applyAlignment="1">
      <alignment horizontal="center"/>
    </xf>
    <xf numFmtId="0" fontId="30" fillId="0" borderId="38" xfId="0" applyFont="1" applyBorder="1" applyAlignment="1" applyProtection="1">
      <alignment/>
      <protection locked="0"/>
    </xf>
    <xf numFmtId="1" fontId="30" fillId="22" borderId="38" xfId="0" applyNumberFormat="1" applyFont="1" applyFill="1" applyBorder="1" applyAlignment="1" applyProtection="1" quotePrefix="1">
      <alignment horizontal="center" vertical="center" wrapText="1"/>
      <protection/>
    </xf>
    <xf numFmtId="0" fontId="30" fillId="22" borderId="38" xfId="0" applyFont="1" applyFill="1" applyBorder="1" applyAlignment="1" applyProtection="1">
      <alignment horizontal="center" vertical="center"/>
      <protection/>
    </xf>
    <xf numFmtId="0" fontId="30" fillId="0" borderId="38" xfId="0" applyFont="1" applyBorder="1" applyAlignment="1">
      <alignment horizontal="center"/>
    </xf>
    <xf numFmtId="2" fontId="30" fillId="0" borderId="38" xfId="0" applyNumberFormat="1" applyFont="1" applyFill="1" applyBorder="1" applyAlignment="1" applyProtection="1">
      <alignment horizontal="center" vertical="center"/>
      <protection locked="0"/>
    </xf>
    <xf numFmtId="2" fontId="30" fillId="22" borderId="38" xfId="39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30" fillId="0" borderId="38" xfId="39" applyNumberFormat="1" applyFont="1" applyFill="1" applyBorder="1" applyAlignment="1" applyProtection="1">
      <alignment horizontal="center" vertical="center"/>
      <protection/>
    </xf>
    <xf numFmtId="2" fontId="30" fillId="4" borderId="38" xfId="39" applyNumberFormat="1" applyFont="1" applyFill="1" applyBorder="1" applyAlignment="1" applyProtection="1">
      <alignment horizontal="center" vertical="center"/>
      <protection/>
    </xf>
    <xf numFmtId="2" fontId="30" fillId="0" borderId="38" xfId="39" applyNumberFormat="1" applyFont="1" applyFill="1" applyBorder="1" applyAlignment="1" applyProtection="1">
      <alignment horizontal="center" vertical="center"/>
      <protection/>
    </xf>
    <xf numFmtId="0" fontId="30" fillId="0" borderId="38" xfId="39" applyFont="1" applyFill="1" applyBorder="1" applyAlignment="1" applyProtection="1">
      <alignment horizontal="center" vertical="center"/>
      <protection locked="0"/>
    </xf>
    <xf numFmtId="0" fontId="43" fillId="0" borderId="26" xfId="0" applyFont="1" applyFill="1" applyBorder="1" applyAlignment="1" applyProtection="1">
      <alignment horizontal="right" vertical="center"/>
      <protection locked="0"/>
    </xf>
    <xf numFmtId="0" fontId="48" fillId="0" borderId="26" xfId="0" applyNumberFormat="1" applyFont="1" applyBorder="1" applyAlignment="1" applyProtection="1">
      <alignment vertical="center"/>
      <protection locked="0"/>
    </xf>
    <xf numFmtId="2" fontId="30" fillId="22" borderId="26" xfId="0" applyNumberFormat="1" applyFont="1" applyFill="1" applyBorder="1" applyAlignment="1" applyProtection="1">
      <alignment horizontal="center" vertical="center" wrapText="1"/>
      <protection/>
    </xf>
    <xf numFmtId="0" fontId="26" fillId="4" borderId="25" xfId="0" applyFont="1" applyFill="1" applyBorder="1" applyAlignment="1" applyProtection="1">
      <alignment horizontal="center"/>
      <protection locked="0"/>
    </xf>
    <xf numFmtId="0" fontId="9" fillId="25" borderId="10" xfId="0" applyFont="1" applyFill="1" applyBorder="1" applyAlignment="1">
      <alignment horizontal="center"/>
    </xf>
    <xf numFmtId="0" fontId="9" fillId="25" borderId="32" xfId="0" applyFont="1" applyFill="1" applyBorder="1" applyAlignment="1">
      <alignment horizontal="center"/>
    </xf>
    <xf numFmtId="0" fontId="9" fillId="25" borderId="62" xfId="0" applyFont="1" applyFill="1" applyBorder="1" applyAlignment="1" applyProtection="1">
      <alignment horizontal="center"/>
      <protection/>
    </xf>
    <xf numFmtId="0" fontId="10" fillId="16" borderId="25" xfId="0" applyFont="1" applyFill="1" applyBorder="1" applyAlignment="1">
      <alignment horizontal="center"/>
    </xf>
    <xf numFmtId="0" fontId="8" fillId="16" borderId="23" xfId="0" applyFont="1" applyFill="1" applyBorder="1" applyAlignment="1">
      <alignment horizontal="center"/>
    </xf>
    <xf numFmtId="0" fontId="8" fillId="16" borderId="25" xfId="0" applyFont="1" applyFill="1" applyBorder="1" applyAlignment="1">
      <alignment horizontal="center"/>
    </xf>
    <xf numFmtId="0" fontId="9" fillId="25" borderId="62" xfId="0" applyFont="1" applyFill="1" applyBorder="1" applyAlignment="1">
      <alignment horizontal="center"/>
    </xf>
    <xf numFmtId="0" fontId="10" fillId="16" borderId="23" xfId="0" applyFont="1" applyFill="1" applyBorder="1" applyAlignment="1">
      <alignment horizontal="center"/>
    </xf>
    <xf numFmtId="0" fontId="9" fillId="25" borderId="10" xfId="0" applyFont="1" applyFill="1" applyBorder="1" applyAlignment="1" applyProtection="1">
      <alignment horizontal="center"/>
      <protection/>
    </xf>
    <xf numFmtId="0" fontId="9" fillId="25" borderId="32" xfId="0" applyFont="1" applyFill="1" applyBorder="1" applyAlignment="1" applyProtection="1">
      <alignment horizontal="center"/>
      <protection/>
    </xf>
    <xf numFmtId="0" fontId="10" fillId="16" borderId="23" xfId="0" applyFont="1" applyFill="1" applyBorder="1" applyAlignment="1" applyProtection="1">
      <alignment horizontal="center"/>
      <protection/>
    </xf>
    <xf numFmtId="0" fontId="10" fillId="16" borderId="25" xfId="0" applyFont="1" applyFill="1" applyBorder="1" applyAlignment="1" applyProtection="1">
      <alignment horizontal="center"/>
      <protection/>
    </xf>
    <xf numFmtId="0" fontId="10" fillId="5" borderId="23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25" borderId="62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5" borderId="32" xfId="0" applyFont="1" applyFill="1" applyBorder="1" applyAlignment="1">
      <alignment horizontal="center"/>
    </xf>
    <xf numFmtId="0" fontId="10" fillId="24" borderId="0" xfId="0" applyFont="1" applyFill="1" applyBorder="1" applyAlignment="1" applyProtection="1">
      <alignment horizontal="right"/>
      <protection locked="0"/>
    </xf>
    <xf numFmtId="0" fontId="9" fillId="24" borderId="0" xfId="0" applyFont="1" applyFill="1" applyAlignment="1" applyProtection="1">
      <alignment horizontal="right"/>
      <protection locked="0"/>
    </xf>
    <xf numFmtId="0" fontId="2" fillId="22" borderId="72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73" xfId="0" applyFont="1" applyFill="1" applyBorder="1" applyAlignment="1">
      <alignment horizontal="center"/>
    </xf>
    <xf numFmtId="0" fontId="2" fillId="22" borderId="74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22" borderId="75" xfId="0" applyFont="1" applyFill="1" applyBorder="1" applyAlignment="1">
      <alignment horizontal="center"/>
    </xf>
    <xf numFmtId="0" fontId="10" fillId="5" borderId="23" xfId="0" applyFont="1" applyFill="1" applyBorder="1" applyAlignment="1" applyProtection="1">
      <alignment horizontal="center"/>
      <protection/>
    </xf>
    <xf numFmtId="0" fontId="10" fillId="5" borderId="25" xfId="0" applyFont="1" applyFill="1" applyBorder="1" applyAlignment="1" applyProtection="1">
      <alignment horizontal="center"/>
      <protection/>
    </xf>
    <xf numFmtId="0" fontId="10" fillId="20" borderId="62" xfId="0" applyFont="1" applyFill="1" applyBorder="1" applyAlignment="1" applyProtection="1">
      <alignment horizontal="center"/>
      <protection/>
    </xf>
    <xf numFmtId="0" fontId="10" fillId="20" borderId="10" xfId="0" applyFont="1" applyFill="1" applyBorder="1" applyAlignment="1" applyProtection="1">
      <alignment horizontal="center"/>
      <protection/>
    </xf>
    <xf numFmtId="0" fontId="10" fillId="20" borderId="32" xfId="0" applyFont="1" applyFill="1" applyBorder="1" applyAlignment="1" applyProtection="1">
      <alignment horizontal="center"/>
      <protection/>
    </xf>
    <xf numFmtId="0" fontId="2" fillId="7" borderId="7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73" xfId="0" applyFont="1" applyFill="1" applyBorder="1" applyAlignment="1">
      <alignment horizontal="center"/>
    </xf>
    <xf numFmtId="0" fontId="2" fillId="7" borderId="74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75" xfId="0" applyFont="1" applyFill="1" applyBorder="1" applyAlignment="1">
      <alignment horizontal="center"/>
    </xf>
    <xf numFmtId="0" fontId="10" fillId="25" borderId="31" xfId="0" applyFont="1" applyFill="1" applyBorder="1" applyAlignment="1">
      <alignment horizontal="center"/>
    </xf>
    <xf numFmtId="0" fontId="9" fillId="22" borderId="31" xfId="0" applyFont="1" applyFill="1" applyBorder="1" applyAlignment="1" applyProtection="1">
      <alignment horizontal="center"/>
      <protection/>
    </xf>
    <xf numFmtId="0" fontId="9" fillId="25" borderId="31" xfId="0" applyFont="1" applyFill="1" applyBorder="1" applyAlignment="1" applyProtection="1">
      <alignment horizontal="center"/>
      <protection/>
    </xf>
    <xf numFmtId="0" fontId="26" fillId="4" borderId="31" xfId="0" applyFont="1" applyFill="1" applyBorder="1" applyAlignment="1" applyProtection="1">
      <alignment horizontal="center"/>
      <protection/>
    </xf>
    <xf numFmtId="0" fontId="9" fillId="5" borderId="23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10" fillId="25" borderId="25" xfId="0" applyFont="1" applyFill="1" applyBorder="1" applyAlignment="1">
      <alignment horizontal="center"/>
    </xf>
    <xf numFmtId="0" fontId="10" fillId="25" borderId="44" xfId="0" applyFont="1" applyFill="1" applyBorder="1" applyAlignment="1">
      <alignment horizontal="center"/>
    </xf>
    <xf numFmtId="0" fontId="9" fillId="22" borderId="31" xfId="0" applyFont="1" applyFill="1" applyBorder="1" applyAlignment="1">
      <alignment horizontal="center"/>
    </xf>
    <xf numFmtId="0" fontId="9" fillId="25" borderId="31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24" borderId="62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32" xfId="0" applyFont="1" applyFill="1" applyBorder="1" applyAlignment="1">
      <alignment horizontal="center"/>
    </xf>
    <xf numFmtId="0" fontId="9" fillId="5" borderId="23" xfId="0" applyFont="1" applyFill="1" applyBorder="1" applyAlignment="1" applyProtection="1">
      <alignment horizontal="center"/>
      <protection/>
    </xf>
    <xf numFmtId="0" fontId="9" fillId="5" borderId="25" xfId="0" applyFont="1" applyFill="1" applyBorder="1" applyAlignment="1" applyProtection="1">
      <alignment horizontal="center"/>
      <protection/>
    </xf>
    <xf numFmtId="0" fontId="6" fillId="16" borderId="23" xfId="0" applyFont="1" applyFill="1" applyBorder="1" applyAlignment="1" applyProtection="1">
      <alignment horizontal="center"/>
      <protection/>
    </xf>
    <xf numFmtId="0" fontId="6" fillId="16" borderId="25" xfId="0" applyFont="1" applyFill="1" applyBorder="1" applyAlignment="1" applyProtection="1">
      <alignment horizontal="center"/>
      <protection/>
    </xf>
    <xf numFmtId="0" fontId="6" fillId="16" borderId="23" xfId="0" applyFont="1" applyFill="1" applyBorder="1" applyAlignment="1">
      <alignment horizontal="center"/>
    </xf>
    <xf numFmtId="0" fontId="6" fillId="16" borderId="25" xfId="0" applyFont="1" applyFill="1" applyBorder="1" applyAlignment="1">
      <alignment horizontal="center"/>
    </xf>
    <xf numFmtId="0" fontId="11" fillId="24" borderId="7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73" xfId="0" applyFont="1" applyFill="1" applyBorder="1" applyAlignment="1">
      <alignment horizontal="center"/>
    </xf>
    <xf numFmtId="0" fontId="11" fillId="24" borderId="76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77" xfId="0" applyFont="1" applyFill="1" applyBorder="1" applyAlignment="1">
      <alignment horizontal="center"/>
    </xf>
    <xf numFmtId="0" fontId="11" fillId="24" borderId="74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1" fillId="24" borderId="75" xfId="0" applyFont="1" applyFill="1" applyBorder="1" applyAlignment="1">
      <alignment horizontal="center"/>
    </xf>
    <xf numFmtId="0" fontId="6" fillId="25" borderId="23" xfId="0" applyFont="1" applyFill="1" applyBorder="1" applyAlignment="1" applyProtection="1">
      <alignment horizontal="center"/>
      <protection locked="0"/>
    </xf>
    <xf numFmtId="0" fontId="6" fillId="25" borderId="25" xfId="0" applyFont="1" applyFill="1" applyBorder="1" applyAlignment="1" applyProtection="1">
      <alignment horizontal="center"/>
      <protection locked="0"/>
    </xf>
    <xf numFmtId="0" fontId="11" fillId="24" borderId="62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7" borderId="62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32" xfId="0" applyFont="1" applyFill="1" applyBorder="1" applyAlignment="1">
      <alignment horizontal="center"/>
    </xf>
    <xf numFmtId="0" fontId="7" fillId="22" borderId="31" xfId="0" applyFont="1" applyFill="1" applyBorder="1" applyAlignment="1" applyProtection="1">
      <alignment horizontal="center"/>
      <protection/>
    </xf>
    <xf numFmtId="0" fontId="11" fillId="22" borderId="72" xfId="0" applyFont="1" applyFill="1" applyBorder="1" applyAlignment="1" applyProtection="1">
      <alignment horizontal="center"/>
      <protection/>
    </xf>
    <xf numFmtId="0" fontId="11" fillId="22" borderId="12" xfId="0" applyFont="1" applyFill="1" applyBorder="1" applyAlignment="1" applyProtection="1">
      <alignment horizontal="center"/>
      <protection/>
    </xf>
    <xf numFmtId="0" fontId="11" fillId="22" borderId="73" xfId="0" applyFont="1" applyFill="1" applyBorder="1" applyAlignment="1" applyProtection="1">
      <alignment horizontal="center"/>
      <protection/>
    </xf>
    <xf numFmtId="0" fontId="11" fillId="22" borderId="74" xfId="0" applyFont="1" applyFill="1" applyBorder="1" applyAlignment="1" applyProtection="1">
      <alignment horizontal="center"/>
      <protection/>
    </xf>
    <xf numFmtId="0" fontId="11" fillId="22" borderId="13" xfId="0" applyFont="1" applyFill="1" applyBorder="1" applyAlignment="1" applyProtection="1">
      <alignment horizontal="center"/>
      <protection/>
    </xf>
    <xf numFmtId="0" fontId="11" fillId="22" borderId="75" xfId="0" applyFont="1" applyFill="1" applyBorder="1" applyAlignment="1" applyProtection="1">
      <alignment horizontal="center"/>
      <protection/>
    </xf>
    <xf numFmtId="0" fontId="6" fillId="25" borderId="23" xfId="0" applyFont="1" applyFill="1" applyBorder="1" applyAlignment="1">
      <alignment horizontal="center"/>
    </xf>
    <xf numFmtId="0" fontId="6" fillId="25" borderId="25" xfId="0" applyFont="1" applyFill="1" applyBorder="1" applyAlignment="1">
      <alignment horizontal="center"/>
    </xf>
    <xf numFmtId="0" fontId="6" fillId="16" borderId="78" xfId="0" applyFont="1" applyFill="1" applyBorder="1" applyAlignment="1">
      <alignment horizontal="center"/>
    </xf>
    <xf numFmtId="0" fontId="6" fillId="16" borderId="64" xfId="0" applyFont="1" applyFill="1" applyBorder="1" applyAlignment="1">
      <alignment horizontal="center"/>
    </xf>
    <xf numFmtId="0" fontId="6" fillId="25" borderId="31" xfId="0" applyFont="1" applyFill="1" applyBorder="1" applyAlignment="1" applyProtection="1">
      <alignment horizontal="center"/>
      <protection locked="0"/>
    </xf>
    <xf numFmtId="0" fontId="7" fillId="24" borderId="0" xfId="0" applyFont="1" applyFill="1" applyAlignment="1" applyProtection="1">
      <alignment horizontal="right"/>
      <protection locked="0"/>
    </xf>
    <xf numFmtId="0" fontId="17" fillId="24" borderId="0" xfId="0" applyFont="1" applyFill="1" applyBorder="1" applyAlignment="1" applyProtection="1">
      <alignment horizontal="right"/>
      <protection locked="0"/>
    </xf>
    <xf numFmtId="0" fontId="12" fillId="22" borderId="62" xfId="0" applyFont="1" applyFill="1" applyBorder="1" applyAlignment="1">
      <alignment horizontal="center"/>
    </xf>
    <xf numFmtId="0" fontId="12" fillId="22" borderId="10" xfId="0" applyFont="1" applyFill="1" applyBorder="1" applyAlignment="1">
      <alignment horizontal="center"/>
    </xf>
    <xf numFmtId="0" fontId="12" fillId="22" borderId="32" xfId="0" applyFont="1" applyFill="1" applyBorder="1" applyAlignment="1">
      <alignment horizontal="center"/>
    </xf>
    <xf numFmtId="0" fontId="13" fillId="22" borderId="23" xfId="0" applyFont="1" applyFill="1" applyBorder="1" applyAlignment="1">
      <alignment horizontal="center"/>
    </xf>
    <xf numFmtId="0" fontId="13" fillId="22" borderId="2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25" borderId="23" xfId="0" applyFont="1" applyFill="1" applyBorder="1" applyAlignment="1">
      <alignment horizontal="center"/>
    </xf>
    <xf numFmtId="0" fontId="13" fillId="25" borderId="25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13" fillId="16" borderId="23" xfId="0" applyFont="1" applyFill="1" applyBorder="1" applyAlignment="1">
      <alignment horizontal="center"/>
    </xf>
    <xf numFmtId="0" fontId="13" fillId="16" borderId="25" xfId="0" applyFont="1" applyFill="1" applyBorder="1" applyAlignment="1">
      <alignment horizontal="center"/>
    </xf>
    <xf numFmtId="0" fontId="1" fillId="7" borderId="62" xfId="0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0" fontId="1" fillId="7" borderId="32" xfId="0" applyFont="1" applyFill="1" applyBorder="1" applyAlignment="1" applyProtection="1">
      <alignment horizontal="center"/>
      <protection locked="0"/>
    </xf>
    <xf numFmtId="0" fontId="6" fillId="16" borderId="39" xfId="0" applyFont="1" applyFill="1" applyBorder="1" applyAlignment="1">
      <alignment horizontal="center"/>
    </xf>
    <xf numFmtId="0" fontId="6" fillId="16" borderId="4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3" xfId="0" applyBorder="1" applyAlignment="1">
      <alignment horizontal="center"/>
    </xf>
    <xf numFmtId="0" fontId="7" fillId="24" borderId="13" xfId="0" applyFont="1" applyFill="1" applyBorder="1" applyAlignment="1" applyProtection="1">
      <alignment horizontal="right"/>
      <protection locked="0"/>
    </xf>
    <xf numFmtId="0" fontId="6" fillId="24" borderId="13" xfId="0" applyFont="1" applyFill="1" applyBorder="1" applyAlignment="1" applyProtection="1">
      <alignment horizontal="right"/>
      <protection locked="0"/>
    </xf>
    <xf numFmtId="0" fontId="2" fillId="22" borderId="62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32" xfId="0" applyFont="1" applyBorder="1" applyAlignment="1">
      <alignment/>
    </xf>
    <xf numFmtId="43" fontId="0" fillId="0" borderId="79" xfId="33" applyFont="1" applyBorder="1" applyAlignment="1">
      <alignment horizontal="center"/>
    </xf>
    <xf numFmtId="43" fontId="0" fillId="0" borderId="80" xfId="33" applyFont="1" applyBorder="1" applyAlignment="1">
      <alignment horizontal="center"/>
    </xf>
    <xf numFmtId="43" fontId="0" fillId="0" borderId="57" xfId="33" applyFont="1" applyBorder="1" applyAlignment="1">
      <alignment horizontal="center"/>
    </xf>
    <xf numFmtId="43" fontId="0" fillId="16" borderId="62" xfId="33" applyFont="1" applyFill="1" applyBorder="1" applyAlignment="1">
      <alignment horizontal="center"/>
    </xf>
    <xf numFmtId="43" fontId="0" fillId="16" borderId="10" xfId="33" applyFont="1" applyFill="1" applyBorder="1" applyAlignment="1">
      <alignment horizontal="center"/>
    </xf>
    <xf numFmtId="43" fontId="0" fillId="16" borderId="32" xfId="33" applyFont="1" applyFill="1" applyBorder="1" applyAlignment="1">
      <alignment horizontal="center"/>
    </xf>
    <xf numFmtId="49" fontId="0" fillId="0" borderId="28" xfId="0" applyNumberFormat="1" applyBorder="1" applyAlignment="1" applyProtection="1">
      <alignment horizontal="center"/>
      <protection locked="0"/>
    </xf>
    <xf numFmtId="0" fontId="3" fillId="25" borderId="7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73" xfId="0" applyFont="1" applyFill="1" applyBorder="1" applyAlignment="1">
      <alignment horizontal="center"/>
    </xf>
    <xf numFmtId="0" fontId="3" fillId="25" borderId="74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75" xfId="0" applyFont="1" applyFill="1" applyBorder="1" applyAlignment="1">
      <alignment horizontal="center"/>
    </xf>
    <xf numFmtId="43" fontId="0" fillId="0" borderId="81" xfId="33" applyFont="1" applyBorder="1" applyAlignment="1">
      <alignment horizontal="center"/>
    </xf>
    <xf numFmtId="43" fontId="0" fillId="0" borderId="82" xfId="33" applyFont="1" applyBorder="1" applyAlignment="1">
      <alignment horizontal="center"/>
    </xf>
    <xf numFmtId="43" fontId="0" fillId="0" borderId="83" xfId="33" applyFont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13" fillId="16" borderId="31" xfId="0" applyFont="1" applyFill="1" applyBorder="1" applyAlignment="1">
      <alignment horizontal="center" vertical="justify"/>
    </xf>
    <xf numFmtId="43" fontId="0" fillId="0" borderId="30" xfId="33" applyFont="1" applyBorder="1" applyAlignment="1">
      <alignment horizontal="center"/>
    </xf>
    <xf numFmtId="0" fontId="13" fillId="16" borderId="31" xfId="0" applyFont="1" applyFill="1" applyBorder="1" applyAlignment="1">
      <alignment horizontal="center" wrapText="1"/>
    </xf>
    <xf numFmtId="0" fontId="27" fillId="0" borderId="31" xfId="0" applyFont="1" applyBorder="1" applyAlignment="1">
      <alignment/>
    </xf>
    <xf numFmtId="43" fontId="0" fillId="0" borderId="28" xfId="33" applyFont="1" applyBorder="1" applyAlignment="1">
      <alignment horizontal="center"/>
    </xf>
    <xf numFmtId="0" fontId="0" fillId="16" borderId="31" xfId="0" applyFill="1" applyBorder="1" applyAlignment="1" applyProtection="1">
      <alignment horizontal="center"/>
      <protection locked="0"/>
    </xf>
    <xf numFmtId="0" fontId="17" fillId="16" borderId="31" xfId="0" applyFont="1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3" fontId="0" fillId="16" borderId="31" xfId="33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84" xfId="0" applyFont="1" applyFill="1" applyBorder="1" applyAlignment="1">
      <alignment horizontal="center"/>
    </xf>
    <xf numFmtId="0" fontId="17" fillId="16" borderId="24" xfId="0" applyFont="1" applyFill="1" applyBorder="1" applyAlignment="1">
      <alignment horizontal="center"/>
    </xf>
    <xf numFmtId="0" fontId="17" fillId="16" borderId="33" xfId="0" applyFont="1" applyFill="1" applyBorder="1" applyAlignment="1">
      <alignment horizontal="center"/>
    </xf>
    <xf numFmtId="0" fontId="3" fillId="7" borderId="6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17" fillId="16" borderId="39" xfId="0" applyFont="1" applyFill="1" applyBorder="1" applyAlignment="1">
      <alignment horizontal="center"/>
    </xf>
    <xf numFmtId="0" fontId="17" fillId="16" borderId="41" xfId="0" applyFont="1" applyFill="1" applyBorder="1" applyAlignment="1">
      <alignment horizontal="center"/>
    </xf>
    <xf numFmtId="0" fontId="17" fillId="16" borderId="84" xfId="0" applyFont="1" applyFill="1" applyBorder="1" applyAlignment="1">
      <alignment horizontal="center"/>
    </xf>
    <xf numFmtId="0" fontId="17" fillId="16" borderId="15" xfId="0" applyFont="1" applyFill="1" applyBorder="1" applyAlignment="1">
      <alignment horizontal="center"/>
    </xf>
    <xf numFmtId="0" fontId="17" fillId="16" borderId="26" xfId="0" applyFont="1" applyFill="1" applyBorder="1" applyAlignment="1">
      <alignment horizontal="center"/>
    </xf>
    <xf numFmtId="0" fontId="17" fillId="16" borderId="85" xfId="0" applyFont="1" applyFill="1" applyBorder="1" applyAlignment="1">
      <alignment horizontal="center"/>
    </xf>
    <xf numFmtId="0" fontId="17" fillId="16" borderId="14" xfId="0" applyFont="1" applyFill="1" applyBorder="1" applyAlignment="1">
      <alignment horizontal="center"/>
    </xf>
    <xf numFmtId="0" fontId="1" fillId="22" borderId="62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22" borderId="32" xfId="0" applyFont="1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11" fillId="28" borderId="24" xfId="0" applyFont="1" applyFill="1" applyBorder="1" applyAlignment="1">
      <alignment horizontal="center"/>
    </xf>
    <xf numFmtId="0" fontId="11" fillId="28" borderId="33" xfId="0" applyFont="1" applyFill="1" applyBorder="1" applyAlignment="1">
      <alignment horizontal="center"/>
    </xf>
    <xf numFmtId="0" fontId="11" fillId="28" borderId="19" xfId="0" applyFont="1" applyFill="1" applyBorder="1" applyAlignment="1">
      <alignment horizontal="center"/>
    </xf>
    <xf numFmtId="0" fontId="11" fillId="28" borderId="39" xfId="0" applyFont="1" applyFill="1" applyBorder="1" applyAlignment="1">
      <alignment horizontal="center"/>
    </xf>
    <xf numFmtId="0" fontId="11" fillId="28" borderId="41" xfId="0" applyFont="1" applyFill="1" applyBorder="1" applyAlignment="1">
      <alignment horizontal="center"/>
    </xf>
    <xf numFmtId="0" fontId="11" fillId="28" borderId="43" xfId="0" applyFont="1" applyFill="1" applyBorder="1" applyAlignment="1">
      <alignment horizontal="center"/>
    </xf>
    <xf numFmtId="0" fontId="3" fillId="16" borderId="31" xfId="0" applyFont="1" applyFill="1" applyBorder="1" applyAlignment="1">
      <alignment horizontal="center"/>
    </xf>
    <xf numFmtId="0" fontId="11" fillId="28" borderId="62" xfId="0" applyFont="1" applyFill="1" applyBorder="1" applyAlignment="1">
      <alignment horizontal="center"/>
    </xf>
    <xf numFmtId="0" fontId="11" fillId="28" borderId="10" xfId="0" applyFont="1" applyFill="1" applyBorder="1" applyAlignment="1">
      <alignment horizontal="center"/>
    </xf>
    <xf numFmtId="0" fontId="11" fillId="28" borderId="32" xfId="0" applyFont="1" applyFill="1" applyBorder="1" applyAlignment="1">
      <alignment horizontal="center"/>
    </xf>
    <xf numFmtId="0" fontId="1" fillId="7" borderId="6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3" fillId="7" borderId="7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73" xfId="0" applyFont="1" applyFill="1" applyBorder="1" applyAlignment="1">
      <alignment horizontal="center"/>
    </xf>
    <xf numFmtId="0" fontId="3" fillId="7" borderId="7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77" xfId="0" applyFont="1" applyFill="1" applyBorder="1" applyAlignment="1">
      <alignment horizontal="center"/>
    </xf>
    <xf numFmtId="0" fontId="3" fillId="7" borderId="7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75" xfId="0" applyFont="1" applyFill="1" applyBorder="1" applyAlignment="1">
      <alignment horizontal="center"/>
    </xf>
    <xf numFmtId="0" fontId="6" fillId="0" borderId="14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33" xfId="0" applyFont="1" applyBorder="1" applyAlignment="1">
      <alignment horizontal="center" shrinkToFit="1"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 shrinkToFit="1"/>
    </xf>
    <xf numFmtId="2" fontId="38" fillId="29" borderId="46" xfId="0" applyNumberFormat="1" applyFont="1" applyFill="1" applyBorder="1" applyAlignment="1" applyProtection="1">
      <alignment horizontal="center" vertical="center"/>
      <protection locked="0"/>
    </xf>
    <xf numFmtId="2" fontId="38" fillId="29" borderId="80" xfId="0" applyNumberFormat="1" applyFont="1" applyFill="1" applyBorder="1" applyAlignment="1" applyProtection="1">
      <alignment horizontal="center" vertical="center"/>
      <protection locked="0"/>
    </xf>
    <xf numFmtId="2" fontId="38" fillId="29" borderId="15" xfId="0" applyNumberFormat="1" applyFont="1" applyFill="1" applyBorder="1" applyAlignment="1" applyProtection="1">
      <alignment horizontal="center" vertical="center"/>
      <protection locked="0"/>
    </xf>
    <xf numFmtId="0" fontId="36" fillId="4" borderId="46" xfId="0" applyFont="1" applyFill="1" applyBorder="1" applyAlignment="1" applyProtection="1">
      <alignment horizontal="center" vertical="center"/>
      <protection locked="0"/>
    </xf>
    <xf numFmtId="0" fontId="36" fillId="4" borderId="80" xfId="0" applyFont="1" applyFill="1" applyBorder="1" applyAlignment="1" applyProtection="1">
      <alignment horizontal="center" vertical="center"/>
      <protection locked="0"/>
    </xf>
    <xf numFmtId="0" fontId="36" fillId="4" borderId="15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7" fillId="0" borderId="66" xfId="0" applyFont="1" applyBorder="1" applyAlignment="1" applyProtection="1">
      <alignment horizontal="center" vertical="center"/>
      <protection locked="0"/>
    </xf>
    <xf numFmtId="0" fontId="34" fillId="28" borderId="47" xfId="38" applyFont="1" applyFill="1" applyBorder="1" applyAlignment="1" applyProtection="1">
      <alignment horizontal="center"/>
      <protection/>
    </xf>
    <xf numFmtId="0" fontId="34" fillId="28" borderId="86" xfId="38" applyFont="1" applyFill="1" applyBorder="1" applyAlignment="1" applyProtection="1">
      <alignment horizontal="center"/>
      <protection/>
    </xf>
    <xf numFmtId="0" fontId="34" fillId="28" borderId="17" xfId="38" applyFont="1" applyFill="1" applyBorder="1" applyAlignment="1" applyProtection="1">
      <alignment horizontal="center"/>
      <protection/>
    </xf>
    <xf numFmtId="0" fontId="34" fillId="28" borderId="35" xfId="38" applyFont="1" applyFill="1" applyBorder="1" applyAlignment="1" applyProtection="1">
      <alignment horizontal="center"/>
      <protection/>
    </xf>
    <xf numFmtId="0" fontId="34" fillId="28" borderId="0" xfId="38" applyFont="1" applyFill="1" applyBorder="1" applyAlignment="1" applyProtection="1">
      <alignment horizontal="center"/>
      <protection/>
    </xf>
    <xf numFmtId="0" fontId="34" fillId="28" borderId="87" xfId="38" applyFont="1" applyFill="1" applyBorder="1" applyAlignment="1" applyProtection="1">
      <alignment horizontal="center"/>
      <protection/>
    </xf>
    <xf numFmtId="0" fontId="34" fillId="28" borderId="45" xfId="38" applyFont="1" applyFill="1" applyBorder="1" applyAlignment="1" applyProtection="1">
      <alignment horizontal="center"/>
      <protection/>
    </xf>
    <xf numFmtId="0" fontId="34" fillId="28" borderId="66" xfId="38" applyFont="1" applyFill="1" applyBorder="1" applyAlignment="1" applyProtection="1">
      <alignment horizontal="center"/>
      <protection/>
    </xf>
    <xf numFmtId="0" fontId="34" fillId="28" borderId="20" xfId="38" applyFont="1" applyFill="1" applyBorder="1" applyAlignment="1" applyProtection="1">
      <alignment horizontal="center"/>
      <protection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وزارة الحكم المحلي" xfId="39"/>
    <cellStyle name="Percent" xfId="40"/>
    <cellStyle name="الإجمالي" xfId="41"/>
    <cellStyle name="إخراج" xfId="42"/>
    <cellStyle name="إدخال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tor\&#1587;&#1591;&#1581;%20&#1575;&#1604;&#1605;&#1603;&#1578;&#1576;\&#1575;&#1604;&#1585;&#1608;&#1575;&#1578;&#1576;%202010\&#1606;&#1587;&#1582;%20&#1605;&#1606;%20&#1580;&#1583;&#1608;&#1604;%20&#1575;&#1604;&#1585;&#1608;&#1575;&#1578;&#1576;%20&#1605;&#1593;%20&#1602;&#1587;&#1575;&#1574;&#1605;\&#1593;&#1602;&#1575;&#1576;&#1575;%20cd%20&#1585;&#1608;&#1575;&#1578;&#1576;\&#1585;&#1608;&#1575;&#1578;&#15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لدية"/>
      <sheetName val="قسيمة راتب"/>
      <sheetName val="تدرج"/>
      <sheetName val="salary"/>
      <sheetName val="فئات"/>
      <sheetName val="ضريبة سنوية"/>
    </sheetNames>
    <sheetDataSet>
      <sheetData sheetId="3">
        <row r="5">
          <cell r="A5">
            <v>0</v>
          </cell>
          <cell r="B5">
            <v>1250</v>
          </cell>
          <cell r="C5">
            <v>1330</v>
          </cell>
          <cell r="D5">
            <v>1410</v>
          </cell>
          <cell r="E5">
            <v>1490</v>
          </cell>
          <cell r="F5">
            <v>1570</v>
          </cell>
          <cell r="G5">
            <v>1700</v>
          </cell>
          <cell r="H5">
            <v>1830</v>
          </cell>
          <cell r="I5">
            <v>1960</v>
          </cell>
          <cell r="J5">
            <v>2090</v>
          </cell>
          <cell r="K5">
            <v>2220</v>
          </cell>
          <cell r="L5">
            <v>2470</v>
          </cell>
          <cell r="M5">
            <v>2720</v>
          </cell>
          <cell r="N5">
            <v>2970</v>
          </cell>
          <cell r="O5">
            <v>3220</v>
          </cell>
          <cell r="P5">
            <v>3470</v>
          </cell>
        </row>
        <row r="6">
          <cell r="A6">
            <v>1</v>
          </cell>
          <cell r="B6">
            <v>1265.625</v>
          </cell>
          <cell r="C6">
            <v>1346.625</v>
          </cell>
          <cell r="D6">
            <v>1427.625</v>
          </cell>
          <cell r="E6">
            <v>1508.625</v>
          </cell>
          <cell r="F6">
            <v>1589.625</v>
          </cell>
          <cell r="G6">
            <v>1721.25</v>
          </cell>
          <cell r="H6">
            <v>1852.875</v>
          </cell>
          <cell r="I6">
            <v>1984.5</v>
          </cell>
          <cell r="J6">
            <v>2116.125</v>
          </cell>
          <cell r="K6">
            <v>2247.75</v>
          </cell>
          <cell r="L6">
            <v>2500.875</v>
          </cell>
          <cell r="M6">
            <v>2754</v>
          </cell>
          <cell r="N6">
            <v>3007.125</v>
          </cell>
          <cell r="O6">
            <v>3260.25</v>
          </cell>
          <cell r="P6">
            <v>3513.375</v>
          </cell>
        </row>
        <row r="7">
          <cell r="A7">
            <v>2</v>
          </cell>
          <cell r="B7">
            <v>1281.4453125</v>
          </cell>
          <cell r="C7">
            <v>1363.4578125</v>
          </cell>
          <cell r="D7">
            <v>1445.4703125</v>
          </cell>
          <cell r="E7">
            <v>1527.4828125</v>
          </cell>
          <cell r="F7">
            <v>1609.4953125</v>
          </cell>
          <cell r="G7">
            <v>1742.765625</v>
          </cell>
          <cell r="H7">
            <v>1876.0359375</v>
          </cell>
          <cell r="I7">
            <v>2009.30625</v>
          </cell>
          <cell r="J7">
            <v>2142.5765625</v>
          </cell>
          <cell r="K7">
            <v>2275.846875</v>
          </cell>
          <cell r="L7">
            <v>2532.1359375</v>
          </cell>
          <cell r="M7">
            <v>2788.425</v>
          </cell>
          <cell r="N7">
            <v>3044.7140625</v>
          </cell>
          <cell r="O7">
            <v>3301.003125</v>
          </cell>
          <cell r="P7">
            <v>3557.2921875</v>
          </cell>
        </row>
        <row r="8">
          <cell r="A8">
            <v>3</v>
          </cell>
          <cell r="B8">
            <v>1297.46337890625</v>
          </cell>
          <cell r="C8">
            <v>1380.50103515625</v>
          </cell>
          <cell r="D8">
            <v>1463.53869140625</v>
          </cell>
          <cell r="E8">
            <v>1546.57634765625</v>
          </cell>
          <cell r="F8">
            <v>1629.61400390625</v>
          </cell>
          <cell r="G8">
            <v>1764.5501953125</v>
          </cell>
          <cell r="H8">
            <v>1899.48638671875</v>
          </cell>
          <cell r="I8">
            <v>2034.4225781250002</v>
          </cell>
          <cell r="J8">
            <v>2169.35876953125</v>
          </cell>
          <cell r="K8">
            <v>2304.2949609375</v>
          </cell>
          <cell r="L8">
            <v>2563.78763671875</v>
          </cell>
          <cell r="M8">
            <v>2823.2803125</v>
          </cell>
          <cell r="N8">
            <v>3082.77298828125</v>
          </cell>
          <cell r="O8">
            <v>3342.2656640625</v>
          </cell>
          <cell r="P8">
            <v>3601.75833984375</v>
          </cell>
        </row>
        <row r="9">
          <cell r="A9">
            <v>4</v>
          </cell>
          <cell r="B9">
            <v>1313.6816711425781</v>
          </cell>
          <cell r="C9">
            <v>1397.7572980957032</v>
          </cell>
          <cell r="D9">
            <v>1481.8329250488282</v>
          </cell>
          <cell r="E9">
            <v>1565.908552001953</v>
          </cell>
          <cell r="F9">
            <v>1649.984178955078</v>
          </cell>
          <cell r="G9">
            <v>1786.607072753906</v>
          </cell>
          <cell r="H9">
            <v>1923.2299665527344</v>
          </cell>
          <cell r="I9">
            <v>2059.852860351563</v>
          </cell>
          <cell r="J9">
            <v>2196.4757541503905</v>
          </cell>
          <cell r="K9">
            <v>2333.098647949219</v>
          </cell>
          <cell r="L9">
            <v>2595.834982177734</v>
          </cell>
          <cell r="M9">
            <v>2858.57131640625</v>
          </cell>
          <cell r="N9">
            <v>3121.3076506347657</v>
          </cell>
          <cell r="O9">
            <v>3384.0439848632814</v>
          </cell>
          <cell r="P9">
            <v>3646.780319091797</v>
          </cell>
        </row>
        <row r="10">
          <cell r="A10">
            <v>5</v>
          </cell>
          <cell r="B10">
            <v>1330.1026920318604</v>
          </cell>
          <cell r="C10">
            <v>1415.2292643218996</v>
          </cell>
          <cell r="D10">
            <v>1500.3558366119385</v>
          </cell>
          <cell r="E10">
            <v>1585.4824089019774</v>
          </cell>
          <cell r="F10">
            <v>1670.6089811920165</v>
          </cell>
          <cell r="G10">
            <v>1808.93966116333</v>
          </cell>
          <cell r="H10">
            <v>1947.2703411346436</v>
          </cell>
          <cell r="I10">
            <v>2085.6010211059574</v>
          </cell>
          <cell r="J10">
            <v>2223.93170107727</v>
          </cell>
          <cell r="K10">
            <v>2362.2623810485843</v>
          </cell>
          <cell r="L10">
            <v>2628.282919454956</v>
          </cell>
          <cell r="M10">
            <v>2894.303457861328</v>
          </cell>
          <cell r="N10">
            <v>3160.3239962677003</v>
          </cell>
          <cell r="O10">
            <v>3426.3445346740723</v>
          </cell>
          <cell r="P10">
            <v>3692.3650730804447</v>
          </cell>
        </row>
        <row r="11">
          <cell r="A11">
            <v>6</v>
          </cell>
          <cell r="B11">
            <v>1346.7289756822588</v>
          </cell>
          <cell r="C11">
            <v>1432.9196301259233</v>
          </cell>
          <cell r="D11">
            <v>1519.1102845695877</v>
          </cell>
          <cell r="E11">
            <v>1605.300939013252</v>
          </cell>
          <cell r="F11">
            <v>1691.4915934569167</v>
          </cell>
          <cell r="G11">
            <v>1831.5514069278715</v>
          </cell>
          <cell r="H11">
            <v>1971.6112203988266</v>
          </cell>
          <cell r="I11">
            <v>2111.6710338697817</v>
          </cell>
          <cell r="J11">
            <v>2251.730847340736</v>
          </cell>
          <cell r="K11">
            <v>2391.7906608116914</v>
          </cell>
          <cell r="L11">
            <v>2661.1364559481426</v>
          </cell>
          <cell r="M11">
            <v>2930.4822510845943</v>
          </cell>
          <cell r="N11">
            <v>3199.8280462210464</v>
          </cell>
          <cell r="O11">
            <v>3469.173841357498</v>
          </cell>
          <cell r="P11">
            <v>3738.51963649395</v>
          </cell>
        </row>
        <row r="12">
          <cell r="A12">
            <v>7</v>
          </cell>
          <cell r="B12">
            <v>1363.563087878287</v>
          </cell>
          <cell r="C12">
            <v>1450.8311255024973</v>
          </cell>
          <cell r="D12">
            <v>1538.0991631267075</v>
          </cell>
          <cell r="E12">
            <v>1625.3672007509176</v>
          </cell>
          <cell r="F12">
            <v>1712.6352383751282</v>
          </cell>
          <cell r="G12">
            <v>1854.4457995144699</v>
          </cell>
          <cell r="H12">
            <v>1996.256360653812</v>
          </cell>
          <cell r="I12">
            <v>2138.066921793154</v>
          </cell>
          <cell r="J12">
            <v>2279.8774829324952</v>
          </cell>
          <cell r="K12">
            <v>2421.6880440718373</v>
          </cell>
          <cell r="L12">
            <v>2694.4006616474944</v>
          </cell>
          <cell r="M12">
            <v>2967.1132792231515</v>
          </cell>
          <cell r="N12">
            <v>3239.8258967988095</v>
          </cell>
          <cell r="O12">
            <v>3512.538514374467</v>
          </cell>
          <cell r="P12">
            <v>3785.2511319501245</v>
          </cell>
        </row>
        <row r="13">
          <cell r="A13">
            <v>8</v>
          </cell>
          <cell r="B13">
            <v>1380.6076264767655</v>
          </cell>
          <cell r="C13">
            <v>1468.9665145712786</v>
          </cell>
          <cell r="D13">
            <v>1557.3254026657912</v>
          </cell>
          <cell r="E13">
            <v>1645.684290760304</v>
          </cell>
          <cell r="F13">
            <v>1734.0431788548174</v>
          </cell>
          <cell r="G13">
            <v>1877.6263720084007</v>
          </cell>
          <cell r="H13">
            <v>2021.2095651619845</v>
          </cell>
          <cell r="I13">
            <v>2164.7927583155683</v>
          </cell>
          <cell r="J13">
            <v>2308.3759514691515</v>
          </cell>
          <cell r="K13">
            <v>2451.9591446227355</v>
          </cell>
          <cell r="L13">
            <v>2728.080669918088</v>
          </cell>
          <cell r="M13">
            <v>3004.202195213441</v>
          </cell>
          <cell r="N13">
            <v>3280.3237205087944</v>
          </cell>
          <cell r="O13">
            <v>3556.445245804148</v>
          </cell>
          <cell r="P13">
            <v>3832.5667710995012</v>
          </cell>
        </row>
        <row r="14">
          <cell r="A14">
            <v>9</v>
          </cell>
          <cell r="B14">
            <v>1397.865221807725</v>
          </cell>
          <cell r="C14">
            <v>1487.3285960034195</v>
          </cell>
          <cell r="D14">
            <v>1576.7919701991136</v>
          </cell>
          <cell r="E14">
            <v>1666.255344394808</v>
          </cell>
          <cell r="F14">
            <v>1755.7187185905027</v>
          </cell>
          <cell r="G14">
            <v>1901.0967016585057</v>
          </cell>
          <cell r="H14">
            <v>2046.4746847265094</v>
          </cell>
          <cell r="I14">
            <v>2191.852667794513</v>
          </cell>
          <cell r="J14">
            <v>2337.2306508625156</v>
          </cell>
          <cell r="K14">
            <v>2482.6086339305198</v>
          </cell>
          <cell r="L14">
            <v>2762.181678292064</v>
          </cell>
          <cell r="M14">
            <v>3041.754722653609</v>
          </cell>
          <cell r="N14">
            <v>3321.327767015154</v>
          </cell>
          <cell r="O14">
            <v>3600.9008113766995</v>
          </cell>
          <cell r="P14">
            <v>3880.473855738245</v>
          </cell>
        </row>
        <row r="15">
          <cell r="A15">
            <v>10</v>
          </cell>
          <cell r="B15">
            <v>1415.3385370803217</v>
          </cell>
          <cell r="C15">
            <v>1505.9202034534624</v>
          </cell>
          <cell r="D15">
            <v>1596.5018698266026</v>
          </cell>
          <cell r="E15">
            <v>1687.083536199743</v>
          </cell>
          <cell r="F15">
            <v>1777.665202572884</v>
          </cell>
          <cell r="G15">
            <v>1924.860410429237</v>
          </cell>
          <cell r="H15">
            <v>2072.0556182855908</v>
          </cell>
          <cell r="I15">
            <v>2219.2508261419443</v>
          </cell>
          <cell r="J15">
            <v>2366.446033998297</v>
          </cell>
          <cell r="K15">
            <v>2513.641241854651</v>
          </cell>
          <cell r="L15">
            <v>2796.708949270715</v>
          </cell>
          <cell r="M15">
            <v>3079.776656686779</v>
          </cell>
          <cell r="N15">
            <v>3362.8443641028434</v>
          </cell>
          <cell r="O15">
            <v>3645.9120715189083</v>
          </cell>
          <cell r="P15">
            <v>3928.979778934973</v>
          </cell>
        </row>
        <row r="16">
          <cell r="A16">
            <v>11</v>
          </cell>
          <cell r="B16">
            <v>1433.0302687938256</v>
          </cell>
          <cell r="C16">
            <v>1524.7442059966306</v>
          </cell>
          <cell r="D16">
            <v>1616.4581431994352</v>
          </cell>
          <cell r="E16">
            <v>1708.1720804022398</v>
          </cell>
          <cell r="F16">
            <v>1799.886017605045</v>
          </cell>
          <cell r="G16">
            <v>1948.9211655596023</v>
          </cell>
          <cell r="H16">
            <v>2097.9563135141607</v>
          </cell>
          <cell r="I16">
            <v>2246.9914614687186</v>
          </cell>
          <cell r="J16">
            <v>2396.0266094232757</v>
          </cell>
          <cell r="K16">
            <v>2545.061757377834</v>
          </cell>
          <cell r="L16">
            <v>2831.667811136599</v>
          </cell>
          <cell r="M16">
            <v>3118.2738648953637</v>
          </cell>
          <cell r="N16">
            <v>3404.879918654129</v>
          </cell>
          <cell r="O16">
            <v>3691.4859724128946</v>
          </cell>
          <cell r="P16">
            <v>3978.0920261716606</v>
          </cell>
        </row>
        <row r="17">
          <cell r="A17">
            <v>12</v>
          </cell>
          <cell r="B17">
            <v>1450.9431471537484</v>
          </cell>
          <cell r="C17">
            <v>1543.8035085715885</v>
          </cell>
          <cell r="D17">
            <v>1636.6638699894281</v>
          </cell>
          <cell r="E17">
            <v>1729.5242314072677</v>
          </cell>
          <cell r="F17">
            <v>1822.384592825108</v>
          </cell>
          <cell r="G17">
            <v>1973.2826801290973</v>
          </cell>
          <cell r="H17">
            <v>2124.1807674330876</v>
          </cell>
          <cell r="I17">
            <v>2275.0788547370776</v>
          </cell>
          <cell r="J17">
            <v>2425.9769420410666</v>
          </cell>
          <cell r="K17">
            <v>2576.875029345057</v>
          </cell>
          <cell r="L17">
            <v>2867.0636587758067</v>
          </cell>
          <cell r="M17">
            <v>3157.252288206556</v>
          </cell>
          <cell r="N17">
            <v>3447.4409176373056</v>
          </cell>
          <cell r="O17">
            <v>3737.6295470680557</v>
          </cell>
          <cell r="P17">
            <v>4027.818176498806</v>
          </cell>
        </row>
        <row r="18">
          <cell r="A18">
            <v>13</v>
          </cell>
          <cell r="B18">
            <v>1469.0799364931704</v>
          </cell>
          <cell r="C18">
            <v>1563.1010524287333</v>
          </cell>
          <cell r="D18">
            <v>1657.122168364296</v>
          </cell>
          <cell r="E18">
            <v>1751.1432842998586</v>
          </cell>
          <cell r="F18">
            <v>1845.164400235422</v>
          </cell>
          <cell r="G18">
            <v>1997.9487136307112</v>
          </cell>
          <cell r="H18">
            <v>2150.7330270260013</v>
          </cell>
          <cell r="I18">
            <v>2303.517340421291</v>
          </cell>
          <cell r="J18">
            <v>2456.30165381658</v>
          </cell>
          <cell r="K18">
            <v>2609.0859672118704</v>
          </cell>
          <cell r="L18">
            <v>2902.9019545105043</v>
          </cell>
          <cell r="M18">
            <v>3196.7179418091378</v>
          </cell>
          <cell r="N18">
            <v>3490.533929107772</v>
          </cell>
          <cell r="O18">
            <v>3784.3499164064065</v>
          </cell>
          <cell r="P18">
            <v>4078.1659037050413</v>
          </cell>
        </row>
        <row r="19">
          <cell r="A19">
            <v>14</v>
          </cell>
          <cell r="B19">
            <v>1487.443435699335</v>
          </cell>
          <cell r="C19">
            <v>1582.6398155840925</v>
          </cell>
          <cell r="D19">
            <v>1677.8361954688496</v>
          </cell>
          <cell r="E19">
            <v>1773.0325753536067</v>
          </cell>
          <cell r="F19">
            <v>1868.2289552383647</v>
          </cell>
          <cell r="G19">
            <v>2022.923072551095</v>
          </cell>
          <cell r="H19">
            <v>2177.6171898638263</v>
          </cell>
          <cell r="I19">
            <v>2332.311307176557</v>
          </cell>
          <cell r="J19">
            <v>2487.005424489287</v>
          </cell>
          <cell r="K19">
            <v>2641.6995418020188</v>
          </cell>
          <cell r="L19">
            <v>2939.1882289418854</v>
          </cell>
          <cell r="M19">
            <v>3236.676916081752</v>
          </cell>
          <cell r="N19">
            <v>3534.165603221619</v>
          </cell>
          <cell r="O19">
            <v>3831.6542903614863</v>
          </cell>
          <cell r="P19">
            <v>4129.142977501354</v>
          </cell>
        </row>
        <row r="20">
          <cell r="A20">
            <v>15</v>
          </cell>
          <cell r="B20">
            <v>1506.0364786455766</v>
          </cell>
          <cell r="C20">
            <v>1602.4228132788937</v>
          </cell>
          <cell r="D20">
            <v>1698.8091479122102</v>
          </cell>
          <cell r="E20">
            <v>1795.1954825455268</v>
          </cell>
          <cell r="F20">
            <v>1891.5818171788444</v>
          </cell>
          <cell r="G20">
            <v>2048.209610957984</v>
          </cell>
          <cell r="H20">
            <v>2204.837404737124</v>
          </cell>
          <cell r="I20">
            <v>2361.465198516264</v>
          </cell>
          <cell r="J20">
            <v>2518.0929922954033</v>
          </cell>
          <cell r="K20">
            <v>2674.720786074544</v>
          </cell>
          <cell r="L20">
            <v>2975.928081803659</v>
          </cell>
          <cell r="M20">
            <v>3277.135377532774</v>
          </cell>
          <cell r="N20">
            <v>3578.3426732618896</v>
          </cell>
          <cell r="O20">
            <v>3879.549968991005</v>
          </cell>
          <cell r="P20">
            <v>4180.7572647201205</v>
          </cell>
        </row>
        <row r="21">
          <cell r="A21">
            <v>16</v>
          </cell>
          <cell r="B21">
            <v>1524.8619346286464</v>
          </cell>
          <cell r="C21">
            <v>1622.45309844488</v>
          </cell>
          <cell r="D21">
            <v>1720.0442622611129</v>
          </cell>
          <cell r="E21">
            <v>1817.635426077346</v>
          </cell>
          <cell r="F21">
            <v>1915.22658989358</v>
          </cell>
          <cell r="G21">
            <v>2073.812231094959</v>
          </cell>
          <cell r="H21">
            <v>2232.397872296338</v>
          </cell>
          <cell r="I21">
            <v>2390.9835134977175</v>
          </cell>
          <cell r="J21">
            <v>2549.5691546990956</v>
          </cell>
          <cell r="K21">
            <v>2708.1547959004756</v>
          </cell>
          <cell r="L21">
            <v>3013.1271828262047</v>
          </cell>
          <cell r="M21">
            <v>3318.0995697519334</v>
          </cell>
          <cell r="N21">
            <v>3623.0719566776634</v>
          </cell>
          <cell r="O21">
            <v>3928.0443436033925</v>
          </cell>
          <cell r="P21">
            <v>4233.016730529122</v>
          </cell>
        </row>
        <row r="22">
          <cell r="A22">
            <v>17</v>
          </cell>
          <cell r="B22">
            <v>1543.9227088115044</v>
          </cell>
          <cell r="C22">
            <v>1642.733762175441</v>
          </cell>
          <cell r="D22">
            <v>1741.5448155393767</v>
          </cell>
          <cell r="E22">
            <v>1840.3558689033127</v>
          </cell>
          <cell r="F22">
            <v>1939.1669222672497</v>
          </cell>
          <cell r="G22">
            <v>2099.734883983646</v>
          </cell>
          <cell r="H22">
            <v>2260.3028457000423</v>
          </cell>
          <cell r="I22">
            <v>2420.8708074164388</v>
          </cell>
          <cell r="J22">
            <v>2581.4387691328343</v>
          </cell>
          <cell r="K22">
            <v>2742.0067308492316</v>
          </cell>
          <cell r="L22">
            <v>3050.7912726115323</v>
          </cell>
          <cell r="M22">
            <v>3359.5758143738326</v>
          </cell>
          <cell r="N22">
            <v>3668.360356136134</v>
          </cell>
          <cell r="O22">
            <v>3977.144897898435</v>
          </cell>
          <cell r="P22">
            <v>4285.929439660736</v>
          </cell>
        </row>
        <row r="23">
          <cell r="A23">
            <v>18</v>
          </cell>
          <cell r="B23">
            <v>1563.2217426716481</v>
          </cell>
          <cell r="C23">
            <v>1663.267934202634</v>
          </cell>
          <cell r="D23">
            <v>1763.314125733619</v>
          </cell>
          <cell r="E23">
            <v>1863.3603172646042</v>
          </cell>
          <cell r="F23">
            <v>1963.4065087955903</v>
          </cell>
          <cell r="G23">
            <v>2125.9815700334416</v>
          </cell>
          <cell r="H23">
            <v>2288.5566312712926</v>
          </cell>
          <cell r="I23">
            <v>2451.131692509144</v>
          </cell>
          <cell r="J23">
            <v>2613.7067537469948</v>
          </cell>
          <cell r="K23">
            <v>2776.281814984847</v>
          </cell>
          <cell r="L23">
            <v>3088.9261635191765</v>
          </cell>
          <cell r="M23">
            <v>3401.5705120535054</v>
          </cell>
          <cell r="N23">
            <v>3714.214860587836</v>
          </cell>
          <cell r="O23">
            <v>4026.8592091221653</v>
          </cell>
          <cell r="P23">
            <v>4339.503557656495</v>
          </cell>
        </row>
        <row r="24">
          <cell r="A24">
            <v>19</v>
          </cell>
          <cell r="B24">
            <v>1582.7620144550438</v>
          </cell>
          <cell r="C24">
            <v>1684.058783380167</v>
          </cell>
          <cell r="D24">
            <v>1785.3555523052892</v>
          </cell>
          <cell r="E24">
            <v>1886.6523212304116</v>
          </cell>
          <cell r="F24">
            <v>1987.9490901555353</v>
          </cell>
          <cell r="G24">
            <v>2152.5563396588595</v>
          </cell>
          <cell r="H24">
            <v>2317.1635891621836</v>
          </cell>
          <cell r="I24">
            <v>2481.7708386655086</v>
          </cell>
          <cell r="J24">
            <v>2646.378088168832</v>
          </cell>
          <cell r="K24">
            <v>2810.9853376721576</v>
          </cell>
          <cell r="L24">
            <v>3127.537740563166</v>
          </cell>
          <cell r="M24">
            <v>3444.0901434541743</v>
          </cell>
          <cell r="N24">
            <v>3760.642546345184</v>
          </cell>
          <cell r="O24">
            <v>4077.1949492361923</v>
          </cell>
          <cell r="P24">
            <v>4393.747352127201</v>
          </cell>
        </row>
        <row r="25">
          <cell r="A25">
            <v>20</v>
          </cell>
          <cell r="B25">
            <v>1602.5465396357317</v>
          </cell>
          <cell r="C25">
            <v>1705.109518172419</v>
          </cell>
          <cell r="D25">
            <v>1807.6724967091052</v>
          </cell>
          <cell r="E25">
            <v>1910.2354752457918</v>
          </cell>
          <cell r="F25">
            <v>2012.7984537824796</v>
          </cell>
          <cell r="G25">
            <v>2179.4632939045955</v>
          </cell>
          <cell r="H25">
            <v>2346.128134026711</v>
          </cell>
          <cell r="I25">
            <v>2512.7929741488274</v>
          </cell>
          <cell r="J25">
            <v>2679.4578142709424</v>
          </cell>
          <cell r="K25">
            <v>2846.1226543930597</v>
          </cell>
          <cell r="L25">
            <v>3166.6319623202057</v>
          </cell>
          <cell r="M25">
            <v>3487.1412702473513</v>
          </cell>
          <cell r="N25">
            <v>3807.650578174499</v>
          </cell>
          <cell r="O25">
            <v>4128.159886101645</v>
          </cell>
          <cell r="P25">
            <v>4448.669194028791</v>
          </cell>
        </row>
        <row r="26">
          <cell r="A26">
            <v>21</v>
          </cell>
          <cell r="B26">
            <v>1622.5783713811784</v>
          </cell>
          <cell r="C26">
            <v>1726.4233871495742</v>
          </cell>
          <cell r="D26">
            <v>1830.268402917969</v>
          </cell>
          <cell r="E26">
            <v>1934.1134186863642</v>
          </cell>
          <cell r="F26">
            <v>2037.9584344547607</v>
          </cell>
          <cell r="G26">
            <v>2206.706585078403</v>
          </cell>
          <cell r="H26">
            <v>2375.4547357020447</v>
          </cell>
          <cell r="I26">
            <v>2544.202886325688</v>
          </cell>
          <cell r="J26">
            <v>2712.951036949329</v>
          </cell>
          <cell r="K26">
            <v>2881.699187572973</v>
          </cell>
          <cell r="L26">
            <v>3206.2148618492083</v>
          </cell>
          <cell r="M26">
            <v>3530.730536125443</v>
          </cell>
          <cell r="N26">
            <v>3855.2462104016804</v>
          </cell>
          <cell r="O26">
            <v>4179.761884677915</v>
          </cell>
          <cell r="P26">
            <v>4504.277558954151</v>
          </cell>
        </row>
        <row r="27">
          <cell r="A27">
            <v>22</v>
          </cell>
          <cell r="B27">
            <v>1642.8606010234432</v>
          </cell>
          <cell r="C27">
            <v>1748.0036794889438</v>
          </cell>
          <cell r="D27">
            <v>1853.1467579544437</v>
          </cell>
          <cell r="E27">
            <v>1958.2898364199436</v>
          </cell>
          <cell r="F27">
            <v>2063.4329148854454</v>
          </cell>
          <cell r="G27">
            <v>2234.290417391883</v>
          </cell>
          <cell r="H27">
            <v>2405.14791989832</v>
          </cell>
          <cell r="I27">
            <v>2576.005422404759</v>
          </cell>
          <cell r="J27">
            <v>2746.862924911196</v>
          </cell>
          <cell r="K27">
            <v>2917.720427417635</v>
          </cell>
          <cell r="L27">
            <v>3246.2925476223236</v>
          </cell>
          <cell r="M27">
            <v>3574.864667827011</v>
          </cell>
          <cell r="N27">
            <v>3903.4367880317013</v>
          </cell>
          <cell r="O27">
            <v>4232.008908236389</v>
          </cell>
          <cell r="P27">
            <v>4560.581028441077</v>
          </cell>
        </row>
        <row r="28">
          <cell r="A28">
            <v>23</v>
          </cell>
          <cell r="B28">
            <v>1663.3963585362362</v>
          </cell>
          <cell r="C28">
            <v>1769.8537254825555</v>
          </cell>
          <cell r="D28">
            <v>1876.3110924288742</v>
          </cell>
          <cell r="E28">
            <v>1982.7684593751928</v>
          </cell>
          <cell r="F28">
            <v>2089.2258263215135</v>
          </cell>
          <cell r="G28">
            <v>2262.2190476092815</v>
          </cell>
          <cell r="H28">
            <v>2435.2122688970494</v>
          </cell>
          <cell r="I28">
            <v>2608.2054901848182</v>
          </cell>
          <cell r="J28">
            <v>2781.1987114725857</v>
          </cell>
          <cell r="K28">
            <v>2954.1919327603555</v>
          </cell>
          <cell r="L28">
            <v>3286.8712044676026</v>
          </cell>
          <cell r="M28">
            <v>3619.550476174849</v>
          </cell>
          <cell r="N28">
            <v>3952.2297478820974</v>
          </cell>
          <cell r="O28">
            <v>4284.909019589344</v>
          </cell>
          <cell r="P28">
            <v>4617.588291296591</v>
          </cell>
        </row>
        <row r="29">
          <cell r="A29">
            <v>24</v>
          </cell>
          <cell r="B29">
            <v>1684.188813017939</v>
          </cell>
          <cell r="C29">
            <v>1791.9768970510875</v>
          </cell>
          <cell r="D29">
            <v>1899.7649810842352</v>
          </cell>
          <cell r="E29">
            <v>2007.5530651173826</v>
          </cell>
          <cell r="F29">
            <v>2115.3411491505326</v>
          </cell>
          <cell r="G29">
            <v>2290.4967857043976</v>
          </cell>
          <cell r="H29">
            <v>2465.6524222582625</v>
          </cell>
          <cell r="I29">
            <v>2640.8080588121284</v>
          </cell>
          <cell r="J29">
            <v>2815.963695365993</v>
          </cell>
          <cell r="K29">
            <v>2991.11933191986</v>
          </cell>
          <cell r="L29">
            <v>3327.9570945234477</v>
          </cell>
          <cell r="M29">
            <v>3664.7948571270344</v>
          </cell>
          <cell r="N29">
            <v>4001.6326197306234</v>
          </cell>
          <cell r="O29">
            <v>4338.470382334211</v>
          </cell>
          <cell r="P29">
            <v>4675.308144937798</v>
          </cell>
        </row>
        <row r="30">
          <cell r="A30">
            <v>25</v>
          </cell>
          <cell r="B30">
            <v>1705.2411731806633</v>
          </cell>
          <cell r="C30">
            <v>1814.376608264226</v>
          </cell>
          <cell r="D30">
            <v>1923.512043347788</v>
          </cell>
          <cell r="E30">
            <v>2032.64747843135</v>
          </cell>
          <cell r="F30">
            <v>2141.782913514914</v>
          </cell>
          <cell r="G30">
            <v>2319.1279955257023</v>
          </cell>
          <cell r="H30">
            <v>2496.4730775364906</v>
          </cell>
          <cell r="I30">
            <v>2673.81815954728</v>
          </cell>
          <cell r="J30">
            <v>2851.163241558068</v>
          </cell>
          <cell r="K30">
            <v>3028.5083235688585</v>
          </cell>
          <cell r="L30">
            <v>3369.556558204991</v>
          </cell>
          <cell r="M30">
            <v>3710.604792841122</v>
          </cell>
          <cell r="N30">
            <v>4051.6530274772563</v>
          </cell>
          <cell r="O30">
            <v>4392.701262113388</v>
          </cell>
          <cell r="P30">
            <v>4733.74949674952</v>
          </cell>
        </row>
        <row r="31">
          <cell r="A31">
            <v>26</v>
          </cell>
          <cell r="B31">
            <v>1726.5566878454215</v>
          </cell>
          <cell r="C31">
            <v>1837.0563158675288</v>
          </cell>
          <cell r="D31">
            <v>1947.5559438896353</v>
          </cell>
          <cell r="E31">
            <v>2058.055571911742</v>
          </cell>
          <cell r="F31">
            <v>2168.5551999338504</v>
          </cell>
          <cell r="G31">
            <v>2348.1170954697736</v>
          </cell>
          <cell r="H31">
            <v>2527.678991005697</v>
          </cell>
          <cell r="I31">
            <v>2707.240886541621</v>
          </cell>
          <cell r="J31">
            <v>2886.8027820775437</v>
          </cell>
          <cell r="K31">
            <v>3066.364677613469</v>
          </cell>
          <cell r="L31">
            <v>3411.6760151825533</v>
          </cell>
          <cell r="M31">
            <v>3756.987352751636</v>
          </cell>
          <cell r="N31">
            <v>4102.298690320722</v>
          </cell>
          <cell r="O31">
            <v>4447.610027889806</v>
          </cell>
          <cell r="P31">
            <v>4792.921365458889</v>
          </cell>
        </row>
        <row r="32">
          <cell r="A32">
            <v>27</v>
          </cell>
          <cell r="B32">
            <v>1748.1386464434893</v>
          </cell>
          <cell r="C32">
            <v>1860.0195198158729</v>
          </cell>
          <cell r="D32">
            <v>1971.9003931882557</v>
          </cell>
          <cell r="E32">
            <v>2083.781266560639</v>
          </cell>
          <cell r="F32">
            <v>2195.6621399330234</v>
          </cell>
          <cell r="G32">
            <v>2377.468559163146</v>
          </cell>
          <cell r="H32">
            <v>2559.274978393268</v>
          </cell>
          <cell r="I32">
            <v>2741.0813976233912</v>
          </cell>
          <cell r="J32">
            <v>2922.887816853513</v>
          </cell>
          <cell r="K32">
            <v>3104.6942360836374</v>
          </cell>
          <cell r="L32">
            <v>3454.3219653723354</v>
          </cell>
          <cell r="M32">
            <v>3803.9496946610316</v>
          </cell>
          <cell r="N32">
            <v>4153.577423949731</v>
          </cell>
          <cell r="O32">
            <v>4503.2051532384285</v>
          </cell>
          <cell r="P32">
            <v>4852.832882527126</v>
          </cell>
        </row>
        <row r="33">
          <cell r="A33">
            <v>28</v>
          </cell>
          <cell r="B33">
            <v>1769.990379524033</v>
          </cell>
          <cell r="C33">
            <v>1883.2697638135712</v>
          </cell>
          <cell r="D33">
            <v>1996.549148103109</v>
          </cell>
          <cell r="E33">
            <v>2109.828532392647</v>
          </cell>
          <cell r="F33">
            <v>2223.107916682186</v>
          </cell>
          <cell r="G33">
            <v>2407.186916152685</v>
          </cell>
          <cell r="H33">
            <v>2591.265915623184</v>
          </cell>
          <cell r="I33">
            <v>2775.3449150936835</v>
          </cell>
          <cell r="J33">
            <v>2959.423914564182</v>
          </cell>
          <cell r="K33">
            <v>3143.502914034683</v>
          </cell>
          <cell r="L33">
            <v>3497.5009899394895</v>
          </cell>
          <cell r="M33">
            <v>3851.4990658442944</v>
          </cell>
          <cell r="N33">
            <v>4205.497141749103</v>
          </cell>
          <cell r="O33">
            <v>4559.495217653909</v>
          </cell>
          <cell r="P33">
            <v>4913.493293558715</v>
          </cell>
        </row>
        <row r="34">
          <cell r="A34">
            <v>29</v>
          </cell>
          <cell r="B34">
            <v>1792.1152592680833</v>
          </cell>
          <cell r="C34">
            <v>1906.8106358612408</v>
          </cell>
          <cell r="D34">
            <v>2021.506012454398</v>
          </cell>
          <cell r="E34">
            <v>2136.201389047555</v>
          </cell>
          <cell r="F34">
            <v>2250.8967656407135</v>
          </cell>
          <cell r="G34">
            <v>2437.2767526045936</v>
          </cell>
          <cell r="H34">
            <v>2623.6567395684738</v>
          </cell>
          <cell r="I34">
            <v>2810.036726532355</v>
          </cell>
          <cell r="J34">
            <v>2996.416713496234</v>
          </cell>
          <cell r="K34">
            <v>3182.7967004601164</v>
          </cell>
          <cell r="L34">
            <v>3541.219752313733</v>
          </cell>
          <cell r="M34">
            <v>3899.642804167348</v>
          </cell>
          <cell r="N34">
            <v>4258.065856020967</v>
          </cell>
          <cell r="O34">
            <v>4616.488907874583</v>
          </cell>
          <cell r="P34">
            <v>4974.911959728199</v>
          </cell>
        </row>
        <row r="35">
          <cell r="A35">
            <v>30</v>
          </cell>
          <cell r="B35">
            <v>1814.5167000089343</v>
          </cell>
          <cell r="C35">
            <v>1930.6457688095063</v>
          </cell>
          <cell r="D35">
            <v>2046.7748376100778</v>
          </cell>
          <cell r="E35">
            <v>2162.9039064106496</v>
          </cell>
          <cell r="F35">
            <v>2279.0329752112225</v>
          </cell>
          <cell r="G35">
            <v>2467.742712012151</v>
          </cell>
          <cell r="H35">
            <v>2656.4524488130796</v>
          </cell>
          <cell r="I35">
            <v>2845.162185614009</v>
          </cell>
          <cell r="J35">
            <v>3033.8719224149368</v>
          </cell>
          <cell r="K35">
            <v>3222.581659215868</v>
          </cell>
          <cell r="L35">
            <v>3585.4849992176546</v>
          </cell>
          <cell r="M35">
            <v>3948.38833921944</v>
          </cell>
          <cell r="N35">
            <v>4311.291679221229</v>
          </cell>
          <cell r="O35">
            <v>4674.195019223015</v>
          </cell>
          <cell r="P35">
            <v>5037.098359224801</v>
          </cell>
        </row>
        <row r="36">
          <cell r="A36">
            <v>31</v>
          </cell>
          <cell r="B36">
            <v>1837.198158759046</v>
          </cell>
          <cell r="C36">
            <v>1954.778840919625</v>
          </cell>
          <cell r="D36">
            <v>2072.359523080204</v>
          </cell>
          <cell r="E36">
            <v>2189.9402052407827</v>
          </cell>
          <cell r="F36">
            <v>2307.520887401363</v>
          </cell>
          <cell r="G36">
            <v>2498.589495912303</v>
          </cell>
          <cell r="H36">
            <v>2689.658104423243</v>
          </cell>
          <cell r="I36">
            <v>2880.7267129341844</v>
          </cell>
          <cell r="J36">
            <v>3071.7953214451236</v>
          </cell>
          <cell r="K36">
            <v>3262.8639299560664</v>
          </cell>
          <cell r="L36">
            <v>3630.3035617078754</v>
          </cell>
          <cell r="M36">
            <v>3997.743193459683</v>
          </cell>
          <cell r="N36">
            <v>4365.182825211495</v>
          </cell>
          <cell r="O36">
            <v>4732.622456963303</v>
          </cell>
          <cell r="P36">
            <v>5100.062088715111</v>
          </cell>
        </row>
        <row r="37">
          <cell r="A37">
            <v>32</v>
          </cell>
          <cell r="B37">
            <v>1860.163135743534</v>
          </cell>
          <cell r="C37">
            <v>1979.2135764311204</v>
          </cell>
          <cell r="D37">
            <v>2098.2640171187063</v>
          </cell>
          <cell r="E37">
            <v>2217.3144578062925</v>
          </cell>
          <cell r="F37">
            <v>2336.36489849388</v>
          </cell>
          <cell r="G37">
            <v>2529.821864611207</v>
          </cell>
          <cell r="H37">
            <v>2723.2788307285336</v>
          </cell>
          <cell r="I37">
            <v>2916.735796845862</v>
          </cell>
          <cell r="J37">
            <v>3110.1927629631878</v>
          </cell>
          <cell r="K37">
            <v>3303.6497290805173</v>
          </cell>
          <cell r="L37">
            <v>3675.682356229224</v>
          </cell>
          <cell r="M37">
            <v>4047.714983377929</v>
          </cell>
          <cell r="N37">
            <v>4419.747610526639</v>
          </cell>
          <cell r="O37">
            <v>4791.780237675344</v>
          </cell>
          <cell r="P37">
            <v>5163.81286482405</v>
          </cell>
        </row>
        <row r="38">
          <cell r="A38">
            <v>33</v>
          </cell>
          <cell r="B38">
            <v>1883.4151749403281</v>
          </cell>
          <cell r="C38">
            <v>2003.9537461365094</v>
          </cell>
          <cell r="D38">
            <v>2124.49231733269</v>
          </cell>
          <cell r="E38">
            <v>2245.030888528871</v>
          </cell>
          <cell r="F38">
            <v>2365.5694597250535</v>
          </cell>
          <cell r="G38">
            <v>2561.444637918847</v>
          </cell>
          <cell r="H38">
            <v>2757.31981611264</v>
          </cell>
          <cell r="I38">
            <v>2953.194994306435</v>
          </cell>
          <cell r="J38">
            <v>3149.0701725002277</v>
          </cell>
          <cell r="K38">
            <v>3344.945350694024</v>
          </cell>
          <cell r="L38">
            <v>3721.628385682089</v>
          </cell>
          <cell r="M38">
            <v>4098.311420670153</v>
          </cell>
          <cell r="N38">
            <v>4474.994455658221</v>
          </cell>
          <cell r="O38">
            <v>4851.677490646286</v>
          </cell>
          <cell r="P38">
            <v>5228.360525634351</v>
          </cell>
        </row>
        <row r="39">
          <cell r="A39">
            <v>34</v>
          </cell>
          <cell r="B39">
            <v>1906.9578646270822</v>
          </cell>
          <cell r="C39">
            <v>2029.0031679632157</v>
          </cell>
          <cell r="D39">
            <v>2151.048471299349</v>
          </cell>
          <cell r="E39">
            <v>2273.0937746354816</v>
          </cell>
          <cell r="F39">
            <v>2395.1390779716166</v>
          </cell>
          <cell r="G39">
            <v>2593.4626958928325</v>
          </cell>
          <cell r="H39">
            <v>2791.7863138140483</v>
          </cell>
          <cell r="I39">
            <v>2990.1099317352655</v>
          </cell>
          <cell r="J39">
            <v>3188.4335496564804</v>
          </cell>
          <cell r="K39">
            <v>3386.7571675776994</v>
          </cell>
          <cell r="L39">
            <v>3768.1487405031153</v>
          </cell>
          <cell r="M39">
            <v>4149.54031342853</v>
          </cell>
          <cell r="N39">
            <v>4530.931886353949</v>
          </cell>
          <cell r="O39">
            <v>4912.323459279364</v>
          </cell>
          <cell r="P39">
            <v>5293.71503220478</v>
          </cell>
        </row>
        <row r="40">
          <cell r="A40">
            <v>35</v>
          </cell>
          <cell r="B40">
            <v>1930.7948379349207</v>
          </cell>
          <cell r="C40">
            <v>2054.3657075627557</v>
          </cell>
          <cell r="D40">
            <v>2177.936577190591</v>
          </cell>
          <cell r="E40">
            <v>2301.5074468184253</v>
          </cell>
          <cell r="F40">
            <v>2425.078316446262</v>
          </cell>
          <cell r="G40">
            <v>2625.880979591493</v>
          </cell>
          <cell r="H40">
            <v>2826.683642736724</v>
          </cell>
          <cell r="I40">
            <v>3027.4863058819565</v>
          </cell>
          <cell r="J40">
            <v>3228.2889690271863</v>
          </cell>
          <cell r="K40">
            <v>3429.0916321724208</v>
          </cell>
          <cell r="L40">
            <v>3815.2505997594044</v>
          </cell>
          <cell r="M40">
            <v>4201.409567346386</v>
          </cell>
          <cell r="N40">
            <v>4587.5685349333735</v>
          </cell>
          <cell r="O40">
            <v>4973.727502520356</v>
          </cell>
          <cell r="P40">
            <v>5359.88647010734</v>
          </cell>
        </row>
        <row r="41">
          <cell r="A41">
            <v>36</v>
          </cell>
          <cell r="B41">
            <v>1954.9297734091072</v>
          </cell>
          <cell r="C41">
            <v>2080.04527890729</v>
          </cell>
          <cell r="D41">
            <v>2205.1607844054734</v>
          </cell>
          <cell r="E41">
            <v>2330.2762899036557</v>
          </cell>
          <cell r="F41">
            <v>2455.39179540184</v>
          </cell>
          <cell r="G41">
            <v>2658.7044918363868</v>
          </cell>
          <cell r="H41">
            <v>2862.017188270933</v>
          </cell>
          <cell r="I41">
            <v>3065.3298847054807</v>
          </cell>
          <cell r="J41">
            <v>3268.6425811400263</v>
          </cell>
          <cell r="K41">
            <v>3471.955277574576</v>
          </cell>
          <cell r="L41">
            <v>3862.941232256397</v>
          </cell>
          <cell r="M41">
            <v>4253.927186938216</v>
          </cell>
          <cell r="N41">
            <v>4644.913141620041</v>
          </cell>
          <cell r="O41">
            <v>5035.8990963018605</v>
          </cell>
          <cell r="P41">
            <v>5426.885050983681</v>
          </cell>
        </row>
        <row r="42">
          <cell r="A42">
            <v>37</v>
          </cell>
          <cell r="B42">
            <v>1979.366395576721</v>
          </cell>
          <cell r="C42">
            <v>2106.045844893631</v>
          </cell>
          <cell r="D42">
            <v>2232.725294210542</v>
          </cell>
          <cell r="E42">
            <v>2359.4047435274515</v>
          </cell>
          <cell r="F42">
            <v>2486.0841928443633</v>
          </cell>
          <cell r="G42">
            <v>2691.9382979843417</v>
          </cell>
          <cell r="H42">
            <v>2897.7924031243197</v>
          </cell>
          <cell r="I42">
            <v>3103.6465082642994</v>
          </cell>
          <cell r="J42">
            <v>3309.5006134042765</v>
          </cell>
          <cell r="K42">
            <v>3515.354718544258</v>
          </cell>
          <cell r="L42">
            <v>3911.227997659602</v>
          </cell>
          <cell r="M42">
            <v>4307.101276774944</v>
          </cell>
          <cell r="N42">
            <v>4702.974555890291</v>
          </cell>
          <cell r="O42">
            <v>5098.847835005634</v>
          </cell>
          <cell r="P42">
            <v>5494.721114120977</v>
          </cell>
        </row>
        <row r="43">
          <cell r="A43">
            <v>38</v>
          </cell>
          <cell r="B43">
            <v>2004.1084755214301</v>
          </cell>
          <cell r="C43">
            <v>2132.3714179548015</v>
          </cell>
          <cell r="D43">
            <v>2260.6343603881737</v>
          </cell>
          <cell r="E43">
            <v>2388.8973028215446</v>
          </cell>
          <cell r="F43">
            <v>2517.1602452549178</v>
          </cell>
          <cell r="G43">
            <v>2725.587526709146</v>
          </cell>
          <cell r="H43">
            <v>2934.014808163374</v>
          </cell>
          <cell r="I43">
            <v>3142.442089617603</v>
          </cell>
          <cell r="J43">
            <v>3350.86937107183</v>
          </cell>
          <cell r="K43">
            <v>3559.2966525260613</v>
          </cell>
          <cell r="L43">
            <v>3960.1183476303468</v>
          </cell>
          <cell r="M43">
            <v>4360.940042734631</v>
          </cell>
          <cell r="N43">
            <v>4761.76173783892</v>
          </cell>
          <cell r="O43">
            <v>5162.583432943205</v>
          </cell>
          <cell r="P43">
            <v>5563.40512804749</v>
          </cell>
        </row>
        <row r="44">
          <cell r="A44">
            <v>39</v>
          </cell>
          <cell r="B44">
            <v>2029.159831465448</v>
          </cell>
          <cell r="C44">
            <v>2159.0260606792367</v>
          </cell>
          <cell r="D44">
            <v>2288.892289893026</v>
          </cell>
          <cell r="E44">
            <v>2418.7585191068138</v>
          </cell>
          <cell r="F44">
            <v>2548.6247483206043</v>
          </cell>
          <cell r="G44">
            <v>2759.65737079301</v>
          </cell>
          <cell r="H44">
            <v>2970.689993265416</v>
          </cell>
          <cell r="I44">
            <v>3181.722615737823</v>
          </cell>
          <cell r="J44">
            <v>3392.7552382102276</v>
          </cell>
          <cell r="K44">
            <v>3603.787860682637</v>
          </cell>
          <cell r="L44">
            <v>4009.619826975726</v>
          </cell>
          <cell r="M44">
            <v>4415.451793268814</v>
          </cell>
          <cell r="N44">
            <v>4821.283759561907</v>
          </cell>
          <cell r="O44">
            <v>5227.115725854995</v>
          </cell>
          <cell r="P44">
            <v>5632.947692148084</v>
          </cell>
        </row>
        <row r="45">
          <cell r="A45">
            <v>40</v>
          </cell>
          <cell r="B45">
            <v>2054.524329358766</v>
          </cell>
          <cell r="C45">
            <v>2186.0138864377273</v>
          </cell>
          <cell r="D45">
            <v>2317.5034435166885</v>
          </cell>
          <cell r="E45">
            <v>2448.993000595649</v>
          </cell>
          <cell r="F45">
            <v>2580.482557674612</v>
          </cell>
          <cell r="G45">
            <v>2794.1530879279226</v>
          </cell>
          <cell r="H45">
            <v>3007.8236181812335</v>
          </cell>
          <cell r="I45">
            <v>3221.494148434546</v>
          </cell>
          <cell r="J45">
            <v>3435.1646786878555</v>
          </cell>
          <cell r="K45">
            <v>3648.83520894117</v>
          </cell>
          <cell r="L45">
            <v>4059.7400748129226</v>
          </cell>
          <cell r="M45">
            <v>4470.644940684674</v>
          </cell>
          <cell r="N45">
            <v>4881.549806556431</v>
          </cell>
          <cell r="O45">
            <v>5292.454672428182</v>
          </cell>
          <cell r="P45">
            <v>5703.359538299935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&#1588;&#1585;&#1581;%20&#1576;&#1606;&#1608;&#1583;%20&#1605;&#1608;&#1575;&#1586;&#1606;&#1577;%202010.doc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qqaba.ps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3"/>
  <sheetViews>
    <sheetView showGridLines="0" rightToLeft="1" view="pageBreakPreview" zoomScaleNormal="65" zoomScaleSheetLayoutView="100" zoomScalePageLayoutView="0" workbookViewId="0" topLeftCell="A295">
      <selection activeCell="C283" sqref="C283"/>
    </sheetView>
  </sheetViews>
  <sheetFormatPr defaultColWidth="9.140625" defaultRowHeight="12.75"/>
  <cols>
    <col min="1" max="1" width="12.140625" style="0" bestFit="1" customWidth="1"/>
    <col min="2" max="2" width="26.8515625" style="0" customWidth="1"/>
    <col min="3" max="5" width="22.57421875" style="0" bestFit="1" customWidth="1"/>
    <col min="6" max="6" width="14.140625" style="85" hidden="1" customWidth="1"/>
    <col min="7" max="7" width="25.421875" style="0" customWidth="1"/>
  </cols>
  <sheetData>
    <row r="1" spans="1:6" ht="27" thickBot="1">
      <c r="A1" s="603" t="s">
        <v>658</v>
      </c>
      <c r="B1" s="603"/>
      <c r="C1" s="602" t="s">
        <v>678</v>
      </c>
      <c r="D1" s="602"/>
      <c r="E1" s="80" t="s">
        <v>567</v>
      </c>
      <c r="F1" s="84"/>
    </row>
    <row r="2" spans="1:7" ht="13.5" customHeight="1" thickTop="1">
      <c r="A2" s="604" t="s">
        <v>269</v>
      </c>
      <c r="B2" s="605"/>
      <c r="C2" s="605"/>
      <c r="D2" s="605"/>
      <c r="E2" s="605"/>
      <c r="F2" s="605"/>
      <c r="G2" s="606"/>
    </row>
    <row r="3" spans="1:7" ht="12.75" customHeight="1" thickBot="1">
      <c r="A3" s="607"/>
      <c r="B3" s="608"/>
      <c r="C3" s="608"/>
      <c r="D3" s="608"/>
      <c r="E3" s="608"/>
      <c r="F3" s="608"/>
      <c r="G3" s="609"/>
    </row>
    <row r="4" spans="1:7" ht="12.75" customHeight="1" thickTop="1">
      <c r="A4" s="615" t="s">
        <v>54</v>
      </c>
      <c r="B4" s="616"/>
      <c r="C4" s="616"/>
      <c r="D4" s="616"/>
      <c r="E4" s="616"/>
      <c r="F4" s="616"/>
      <c r="G4" s="617"/>
    </row>
    <row r="5" spans="1:7" ht="13.5" customHeight="1" thickBot="1">
      <c r="A5" s="618"/>
      <c r="B5" s="619"/>
      <c r="C5" s="619"/>
      <c r="D5" s="619"/>
      <c r="E5" s="619"/>
      <c r="F5" s="619"/>
      <c r="G5" s="620"/>
    </row>
    <row r="6" spans="1:7" ht="27.75" thickBot="1" thickTop="1">
      <c r="A6" s="132" t="s">
        <v>1</v>
      </c>
      <c r="B6" s="34" t="s">
        <v>186</v>
      </c>
      <c r="C6" s="133" t="s">
        <v>670</v>
      </c>
      <c r="D6" s="133" t="s">
        <v>673</v>
      </c>
      <c r="E6" s="584" t="s">
        <v>693</v>
      </c>
      <c r="F6" s="367" t="s">
        <v>184</v>
      </c>
      <c r="G6" s="133" t="s">
        <v>582</v>
      </c>
    </row>
    <row r="7" spans="1:7" ht="24" thickTop="1">
      <c r="A7" s="134">
        <v>1</v>
      </c>
      <c r="B7" s="135" t="s">
        <v>669</v>
      </c>
      <c r="C7" s="259"/>
      <c r="D7" s="259"/>
      <c r="E7" s="356"/>
      <c r="F7" s="408"/>
      <c r="G7" s="254"/>
    </row>
    <row r="8" spans="1:7" ht="23.25">
      <c r="A8" s="130">
        <v>2</v>
      </c>
      <c r="B8" s="104" t="s">
        <v>188</v>
      </c>
      <c r="C8" s="260"/>
      <c r="D8" s="260"/>
      <c r="E8" s="357"/>
      <c r="F8" s="409" t="e">
        <f>($E8-$D8)/D8</f>
        <v>#DIV/0!</v>
      </c>
      <c r="G8" s="255"/>
    </row>
    <row r="9" spans="1:7" ht="23.25">
      <c r="A9" s="130">
        <v>3</v>
      </c>
      <c r="B9" s="42" t="s">
        <v>187</v>
      </c>
      <c r="C9" s="260">
        <v>0</v>
      </c>
      <c r="D9" s="260"/>
      <c r="E9" s="357"/>
      <c r="F9" s="409" t="e">
        <f>($E9-$D9)/D9</f>
        <v>#DIV/0!</v>
      </c>
      <c r="G9" s="255"/>
    </row>
    <row r="10" spans="1:7" ht="23.25">
      <c r="A10" s="130">
        <v>4</v>
      </c>
      <c r="B10" s="104" t="s">
        <v>189</v>
      </c>
      <c r="C10" s="260"/>
      <c r="D10" s="260"/>
      <c r="E10" s="357"/>
      <c r="F10" s="409" t="e">
        <f>($E10-$D10)/D10</f>
        <v>#DIV/0!</v>
      </c>
      <c r="G10" s="255"/>
    </row>
    <row r="11" spans="1:7" ht="23.25">
      <c r="A11" s="130">
        <v>5</v>
      </c>
      <c r="B11" s="104" t="s">
        <v>646</v>
      </c>
      <c r="C11" s="260"/>
      <c r="D11" s="260"/>
      <c r="E11" s="357"/>
      <c r="F11" s="409" t="e">
        <f>($E11-$D11)/D11</f>
        <v>#DIV/0!</v>
      </c>
      <c r="G11" s="255"/>
    </row>
    <row r="12" spans="1:7" ht="23.25">
      <c r="A12" s="130">
        <v>6</v>
      </c>
      <c r="B12" s="42"/>
      <c r="C12" s="260"/>
      <c r="D12" s="260"/>
      <c r="E12" s="357"/>
      <c r="F12" s="409"/>
      <c r="G12" s="255"/>
    </row>
    <row r="13" spans="1:7" ht="23.25">
      <c r="A13" s="130">
        <v>7</v>
      </c>
      <c r="B13" s="42"/>
      <c r="C13" s="260"/>
      <c r="D13" s="260"/>
      <c r="E13" s="357"/>
      <c r="F13" s="409"/>
      <c r="G13" s="255"/>
    </row>
    <row r="14" spans="1:7" ht="23.25">
      <c r="A14" s="130">
        <v>8</v>
      </c>
      <c r="B14" s="42"/>
      <c r="C14" s="260"/>
      <c r="D14" s="260"/>
      <c r="E14" s="357"/>
      <c r="F14" s="409"/>
      <c r="G14" s="255"/>
    </row>
    <row r="15" spans="1:7" ht="23.25">
      <c r="A15" s="130">
        <v>9</v>
      </c>
      <c r="B15" s="42"/>
      <c r="C15" s="260"/>
      <c r="D15" s="260"/>
      <c r="E15" s="357"/>
      <c r="F15" s="409"/>
      <c r="G15" s="255"/>
    </row>
    <row r="16" spans="1:7" ht="23.25">
      <c r="A16" s="130">
        <v>10</v>
      </c>
      <c r="B16" s="42"/>
      <c r="C16" s="260"/>
      <c r="D16" s="260"/>
      <c r="E16" s="357"/>
      <c r="F16" s="409"/>
      <c r="G16" s="255"/>
    </row>
    <row r="17" spans="1:7" ht="23.25">
      <c r="A17" s="130">
        <v>11</v>
      </c>
      <c r="B17" s="42"/>
      <c r="C17" s="260"/>
      <c r="D17" s="260"/>
      <c r="E17" s="357"/>
      <c r="F17" s="409"/>
      <c r="G17" s="255"/>
    </row>
    <row r="18" spans="1:7" ht="23.25">
      <c r="A18" s="130">
        <v>12</v>
      </c>
      <c r="B18" s="42"/>
      <c r="C18" s="260"/>
      <c r="D18" s="260"/>
      <c r="E18" s="357"/>
      <c r="F18" s="409" t="e">
        <f>($E18-$D18)/D18</f>
        <v>#DIV/0!</v>
      </c>
      <c r="G18" s="255"/>
    </row>
    <row r="19" spans="1:7" ht="23.25">
      <c r="A19" s="130">
        <v>13</v>
      </c>
      <c r="B19" s="42"/>
      <c r="C19" s="260"/>
      <c r="D19" s="260"/>
      <c r="E19" s="357"/>
      <c r="F19" s="409"/>
      <c r="G19" s="255"/>
    </row>
    <row r="20" spans="1:7" ht="24" thickBot="1">
      <c r="A20" s="136">
        <v>14</v>
      </c>
      <c r="B20" s="137"/>
      <c r="C20" s="261"/>
      <c r="D20" s="261"/>
      <c r="E20" s="358"/>
      <c r="F20" s="410" t="e">
        <f>($E20-$D20)/D20</f>
        <v>#DIV/0!</v>
      </c>
      <c r="G20" s="256"/>
    </row>
    <row r="21" spans="1:7" ht="24.75" thickBot="1" thickTop="1">
      <c r="A21" s="592" t="s">
        <v>9</v>
      </c>
      <c r="B21" s="588"/>
      <c r="C21" s="262">
        <f>SUM(C7:C20)</f>
        <v>0</v>
      </c>
      <c r="D21" s="262">
        <f>SUM(D7:D20)</f>
        <v>0</v>
      </c>
      <c r="E21" s="262">
        <f>SUM(E7:E20)</f>
        <v>0</v>
      </c>
      <c r="F21" s="262" t="e">
        <f>SUM(F7:F20)</f>
        <v>#DIV/0!</v>
      </c>
      <c r="G21" s="257">
        <f>SUM(G7:G20)</f>
        <v>0</v>
      </c>
    </row>
    <row r="22" spans="1:6" ht="24.75" thickBot="1" thickTop="1">
      <c r="A22" s="9"/>
      <c r="B22" s="9"/>
      <c r="C22" s="90"/>
      <c r="D22" s="90"/>
      <c r="E22" s="90"/>
      <c r="F22" s="87"/>
    </row>
    <row r="23" spans="1:7" ht="27.75" thickBot="1" thickTop="1">
      <c r="A23" s="138" t="s">
        <v>10</v>
      </c>
      <c r="B23" s="128" t="s">
        <v>408</v>
      </c>
      <c r="C23" s="133" t="s">
        <v>670</v>
      </c>
      <c r="D23" s="133" t="s">
        <v>671</v>
      </c>
      <c r="E23" s="133" t="s">
        <v>672</v>
      </c>
      <c r="F23" s="367" t="s">
        <v>184</v>
      </c>
      <c r="G23" s="133" t="s">
        <v>582</v>
      </c>
    </row>
    <row r="24" spans="1:7" ht="24" thickTop="1">
      <c r="A24" s="134">
        <v>1</v>
      </c>
      <c r="B24" s="139" t="s">
        <v>55</v>
      </c>
      <c r="C24" s="259">
        <v>16000</v>
      </c>
      <c r="D24" s="259">
        <v>15000</v>
      </c>
      <c r="E24" s="259">
        <v>13708</v>
      </c>
      <c r="F24" s="360">
        <f>($E24-$D24)/D24</f>
        <v>-0.08613333333333334</v>
      </c>
      <c r="G24" s="259">
        <v>13765</v>
      </c>
    </row>
    <row r="25" spans="1:7" ht="23.25">
      <c r="A25" s="130">
        <v>2</v>
      </c>
      <c r="B25" s="42" t="s">
        <v>255</v>
      </c>
      <c r="C25" s="260">
        <v>120000</v>
      </c>
      <c r="D25" s="260">
        <v>135000</v>
      </c>
      <c r="E25" s="260">
        <v>84907</v>
      </c>
      <c r="F25" s="361">
        <f aca="true" t="shared" si="0" ref="F25:F38">($E25-$D25)/D25</f>
        <v>-0.37105925925925926</v>
      </c>
      <c r="G25" s="260">
        <v>115438</v>
      </c>
    </row>
    <row r="26" spans="1:7" ht="23.25">
      <c r="A26" s="130">
        <v>3</v>
      </c>
      <c r="B26" s="42" t="s">
        <v>233</v>
      </c>
      <c r="C26" s="260"/>
      <c r="D26" s="260"/>
      <c r="E26" s="357"/>
      <c r="F26" s="361"/>
      <c r="G26" s="357"/>
    </row>
    <row r="27" spans="1:7" ht="23.25">
      <c r="A27" s="130">
        <v>4</v>
      </c>
      <c r="B27" s="42" t="s">
        <v>56</v>
      </c>
      <c r="C27" s="260"/>
      <c r="D27" s="260"/>
      <c r="E27" s="357"/>
      <c r="F27" s="361" t="e">
        <f t="shared" si="0"/>
        <v>#DIV/0!</v>
      </c>
      <c r="G27" s="357"/>
    </row>
    <row r="28" spans="1:7" ht="23.25">
      <c r="A28" s="130">
        <v>5</v>
      </c>
      <c r="B28" s="43" t="s">
        <v>57</v>
      </c>
      <c r="C28" s="260"/>
      <c r="D28" s="260"/>
      <c r="E28" s="357"/>
      <c r="F28" s="361" t="e">
        <f t="shared" si="0"/>
        <v>#DIV/0!</v>
      </c>
      <c r="G28" s="357"/>
    </row>
    <row r="29" spans="1:7" ht="23.25">
      <c r="A29" s="130">
        <v>6</v>
      </c>
      <c r="B29" s="43" t="s">
        <v>243</v>
      </c>
      <c r="C29" s="260"/>
      <c r="D29" s="260"/>
      <c r="E29" s="357"/>
      <c r="F29" s="361" t="e">
        <f t="shared" si="0"/>
        <v>#DIV/0!</v>
      </c>
      <c r="G29" s="357"/>
    </row>
    <row r="30" spans="1:7" ht="23.25">
      <c r="A30" s="130">
        <v>7</v>
      </c>
      <c r="B30" s="42" t="s">
        <v>62</v>
      </c>
      <c r="C30" s="260"/>
      <c r="D30" s="260"/>
      <c r="E30" s="357"/>
      <c r="F30" s="361" t="e">
        <f t="shared" si="0"/>
        <v>#DIV/0!</v>
      </c>
      <c r="G30" s="357"/>
    </row>
    <row r="31" spans="1:7" ht="23.25">
      <c r="A31" s="130">
        <v>8</v>
      </c>
      <c r="B31" s="42" t="s">
        <v>59</v>
      </c>
      <c r="C31" s="260"/>
      <c r="D31" s="260"/>
      <c r="E31" s="357"/>
      <c r="F31" s="361" t="e">
        <f t="shared" si="0"/>
        <v>#DIV/0!</v>
      </c>
      <c r="G31" s="357"/>
    </row>
    <row r="32" spans="1:7" ht="23.25">
      <c r="A32" s="130">
        <v>9</v>
      </c>
      <c r="B32" s="42" t="s">
        <v>60</v>
      </c>
      <c r="C32" s="260"/>
      <c r="D32" s="260"/>
      <c r="E32" s="357"/>
      <c r="F32" s="361" t="e">
        <f t="shared" si="0"/>
        <v>#DIV/0!</v>
      </c>
      <c r="G32" s="357"/>
    </row>
    <row r="33" spans="1:7" ht="23.25">
      <c r="A33" s="130">
        <v>10</v>
      </c>
      <c r="B33" s="42" t="s">
        <v>237</v>
      </c>
      <c r="C33" s="260"/>
      <c r="D33" s="260"/>
      <c r="E33" s="357"/>
      <c r="F33" s="361" t="e">
        <f t="shared" si="0"/>
        <v>#DIV/0!</v>
      </c>
      <c r="G33" s="357"/>
    </row>
    <row r="34" spans="1:7" ht="23.25">
      <c r="A34" s="130">
        <v>11</v>
      </c>
      <c r="B34" s="45" t="s">
        <v>238</v>
      </c>
      <c r="C34" s="260"/>
      <c r="D34" s="260"/>
      <c r="E34" s="357"/>
      <c r="F34" s="361" t="e">
        <f t="shared" si="0"/>
        <v>#DIV/0!</v>
      </c>
      <c r="G34" s="357"/>
    </row>
    <row r="35" spans="1:7" ht="23.25">
      <c r="A35" s="130">
        <v>12</v>
      </c>
      <c r="B35" s="42" t="s">
        <v>239</v>
      </c>
      <c r="C35" s="260"/>
      <c r="D35" s="260"/>
      <c r="E35" s="357"/>
      <c r="F35" s="361" t="e">
        <f t="shared" si="0"/>
        <v>#DIV/0!</v>
      </c>
      <c r="G35" s="357"/>
    </row>
    <row r="36" spans="1:7" ht="23.25">
      <c r="A36" s="130">
        <v>13</v>
      </c>
      <c r="B36" s="42" t="s">
        <v>409</v>
      </c>
      <c r="C36" s="260"/>
      <c r="D36" s="260"/>
      <c r="E36" s="357"/>
      <c r="F36" s="361" t="e">
        <f t="shared" si="0"/>
        <v>#DIV/0!</v>
      </c>
      <c r="G36" s="357"/>
    </row>
    <row r="37" spans="1:7" ht="23.25">
      <c r="A37" s="130">
        <v>14</v>
      </c>
      <c r="B37" s="42" t="s">
        <v>410</v>
      </c>
      <c r="C37" s="260"/>
      <c r="D37" s="260"/>
      <c r="E37" s="357"/>
      <c r="F37" s="361" t="e">
        <f t="shared" si="0"/>
        <v>#DIV/0!</v>
      </c>
      <c r="G37" s="357"/>
    </row>
    <row r="38" spans="1:7" ht="23.25">
      <c r="A38" s="130">
        <v>15</v>
      </c>
      <c r="B38" s="42" t="s">
        <v>549</v>
      </c>
      <c r="C38" s="260">
        <v>10000</v>
      </c>
      <c r="D38" s="260">
        <v>12000</v>
      </c>
      <c r="E38" s="260">
        <v>8699</v>
      </c>
      <c r="F38" s="361">
        <f t="shared" si="0"/>
        <v>-0.27508333333333335</v>
      </c>
      <c r="G38" s="260">
        <v>10696</v>
      </c>
    </row>
    <row r="39" spans="1:7" ht="23.25">
      <c r="A39" s="130">
        <v>16</v>
      </c>
      <c r="B39" s="42" t="s">
        <v>550</v>
      </c>
      <c r="C39" s="260">
        <v>5000</v>
      </c>
      <c r="D39" s="260">
        <v>10000</v>
      </c>
      <c r="E39" s="260">
        <v>2620</v>
      </c>
      <c r="F39" s="361"/>
      <c r="G39" s="260">
        <v>6351</v>
      </c>
    </row>
    <row r="40" spans="1:7" ht="23.25">
      <c r="A40" s="130">
        <v>17</v>
      </c>
      <c r="B40" s="42"/>
      <c r="C40" s="260"/>
      <c r="D40" s="260"/>
      <c r="E40" s="357"/>
      <c r="F40" s="361"/>
      <c r="G40" s="357"/>
    </row>
    <row r="41" spans="1:7" ht="23.25">
      <c r="A41" s="130">
        <v>18</v>
      </c>
      <c r="B41" s="42"/>
      <c r="C41" s="260"/>
      <c r="D41" s="260"/>
      <c r="E41" s="357"/>
      <c r="F41" s="361"/>
      <c r="G41" s="357"/>
    </row>
    <row r="42" spans="1:7" ht="23.25">
      <c r="A42" s="130">
        <v>19</v>
      </c>
      <c r="B42" s="42"/>
      <c r="C42" s="260"/>
      <c r="D42" s="260"/>
      <c r="E42" s="357"/>
      <c r="F42" s="361"/>
      <c r="G42" s="357"/>
    </row>
    <row r="43" spans="1:7" ht="23.25">
      <c r="A43" s="130">
        <v>20</v>
      </c>
      <c r="B43" s="42"/>
      <c r="C43" s="260"/>
      <c r="D43" s="260"/>
      <c r="E43" s="357"/>
      <c r="F43" s="361"/>
      <c r="G43" s="357"/>
    </row>
    <row r="44" spans="1:7" ht="23.25">
      <c r="A44" s="130">
        <v>21</v>
      </c>
      <c r="B44" s="42"/>
      <c r="C44" s="260"/>
      <c r="D44" s="260"/>
      <c r="E44" s="357"/>
      <c r="F44" s="361"/>
      <c r="G44" s="357"/>
    </row>
    <row r="45" spans="1:7" ht="23.25">
      <c r="A45" s="130">
        <v>22</v>
      </c>
      <c r="B45" s="42"/>
      <c r="C45" s="260"/>
      <c r="D45" s="260"/>
      <c r="E45" s="357"/>
      <c r="F45" s="361"/>
      <c r="G45" s="357"/>
    </row>
    <row r="46" spans="1:7" ht="23.25">
      <c r="A46" s="130">
        <v>23</v>
      </c>
      <c r="B46" s="42"/>
      <c r="C46" s="260"/>
      <c r="D46" s="260"/>
      <c r="E46" s="357"/>
      <c r="F46" s="361"/>
      <c r="G46" s="357"/>
    </row>
    <row r="47" spans="1:7" ht="23.25">
      <c r="A47" s="130">
        <v>24</v>
      </c>
      <c r="B47" s="42"/>
      <c r="C47" s="260"/>
      <c r="D47" s="260"/>
      <c r="E47" s="357"/>
      <c r="F47" s="361"/>
      <c r="G47" s="357"/>
    </row>
    <row r="48" spans="1:7" ht="23.25">
      <c r="A48" s="130">
        <v>25</v>
      </c>
      <c r="B48" s="42"/>
      <c r="C48" s="260"/>
      <c r="D48" s="260"/>
      <c r="E48" s="357"/>
      <c r="F48" s="361"/>
      <c r="G48" s="357"/>
    </row>
    <row r="49" spans="1:7" ht="23.25">
      <c r="A49" s="130">
        <v>26</v>
      </c>
      <c r="B49" s="42"/>
      <c r="C49" s="260"/>
      <c r="D49" s="260"/>
      <c r="E49" s="357"/>
      <c r="F49" s="361"/>
      <c r="G49" s="357"/>
    </row>
    <row r="50" spans="1:7" ht="23.25">
      <c r="A50" s="130">
        <v>27</v>
      </c>
      <c r="B50" s="42"/>
      <c r="C50" s="260"/>
      <c r="D50" s="260"/>
      <c r="E50" s="357"/>
      <c r="F50" s="361"/>
      <c r="G50" s="357"/>
    </row>
    <row r="51" spans="1:7" ht="23.25">
      <c r="A51" s="130">
        <v>28</v>
      </c>
      <c r="B51" s="42"/>
      <c r="C51" s="260"/>
      <c r="D51" s="260"/>
      <c r="E51" s="357"/>
      <c r="F51" s="361"/>
      <c r="G51" s="357"/>
    </row>
    <row r="52" spans="1:7" ht="23.25">
      <c r="A52" s="130">
        <v>29</v>
      </c>
      <c r="B52" s="42"/>
      <c r="C52" s="260"/>
      <c r="D52" s="260"/>
      <c r="E52" s="357"/>
      <c r="F52" s="361"/>
      <c r="G52" s="357"/>
    </row>
    <row r="53" spans="1:7" ht="24" thickBot="1">
      <c r="A53" s="136">
        <v>30</v>
      </c>
      <c r="B53" s="137"/>
      <c r="C53" s="261"/>
      <c r="D53" s="261"/>
      <c r="E53" s="358"/>
      <c r="F53" s="362"/>
      <c r="G53" s="358"/>
    </row>
    <row r="54" spans="1:7" ht="24.75" thickBot="1" thickTop="1">
      <c r="A54" s="592" t="s">
        <v>15</v>
      </c>
      <c r="B54" s="588"/>
      <c r="C54" s="262">
        <f>SUM(C24:C53)</f>
        <v>151000</v>
      </c>
      <c r="D54" s="262">
        <f>SUM(D24:D53)</f>
        <v>172000</v>
      </c>
      <c r="E54" s="262">
        <f>SUM(E24:E53)</f>
        <v>109934</v>
      </c>
      <c r="F54" s="262" t="e">
        <f>SUM(F24:F53)</f>
        <v>#DIV/0!</v>
      </c>
      <c r="G54" s="257">
        <f>SUM(G24:G53)</f>
        <v>146250</v>
      </c>
    </row>
    <row r="55" spans="1:6" ht="24" thickTop="1">
      <c r="A55" s="102"/>
      <c r="B55" s="102"/>
      <c r="C55" s="103"/>
      <c r="D55" s="103"/>
      <c r="E55" s="103"/>
      <c r="F55" s="87"/>
    </row>
    <row r="56" spans="1:6" ht="7.5" customHeight="1" thickBot="1">
      <c r="A56" s="9"/>
      <c r="B56" s="10"/>
      <c r="C56" s="10"/>
      <c r="D56" s="66"/>
      <c r="E56" s="7"/>
      <c r="F56" s="87"/>
    </row>
    <row r="57" spans="1:7" ht="27.75" thickBot="1" thickTop="1">
      <c r="A57" s="138" t="s">
        <v>16</v>
      </c>
      <c r="B57" s="128" t="s">
        <v>411</v>
      </c>
      <c r="C57" s="133" t="s">
        <v>670</v>
      </c>
      <c r="D57" s="133" t="s">
        <v>673</v>
      </c>
      <c r="E57" s="133" t="s">
        <v>674</v>
      </c>
      <c r="F57" s="367" t="s">
        <v>184</v>
      </c>
      <c r="G57" s="133" t="s">
        <v>582</v>
      </c>
    </row>
    <row r="58" spans="1:7" ht="24" thickTop="1">
      <c r="A58" s="134">
        <v>1</v>
      </c>
      <c r="B58" s="139" t="s">
        <v>58</v>
      </c>
      <c r="C58" s="259">
        <v>198000</v>
      </c>
      <c r="D58" s="259">
        <v>190000</v>
      </c>
      <c r="E58" s="259">
        <v>150110</v>
      </c>
      <c r="F58" s="360">
        <f aca="true" t="shared" si="1" ref="F58:F65">($E58-$D58)/D58</f>
        <v>-0.20994736842105263</v>
      </c>
      <c r="G58" s="259">
        <v>187900</v>
      </c>
    </row>
    <row r="59" spans="1:7" ht="23.25">
      <c r="A59" s="130">
        <v>2</v>
      </c>
      <c r="B59" s="42" t="s">
        <v>61</v>
      </c>
      <c r="C59" s="260"/>
      <c r="D59" s="260"/>
      <c r="E59" s="260"/>
      <c r="F59" s="361" t="e">
        <f t="shared" si="1"/>
        <v>#DIV/0!</v>
      </c>
      <c r="G59" s="260"/>
    </row>
    <row r="60" spans="1:7" ht="23.25">
      <c r="A60" s="130">
        <v>3</v>
      </c>
      <c r="B60" s="42" t="s">
        <v>63</v>
      </c>
      <c r="C60" s="260"/>
      <c r="D60" s="260"/>
      <c r="E60" s="260"/>
      <c r="F60" s="361" t="e">
        <f t="shared" si="1"/>
        <v>#DIV/0!</v>
      </c>
      <c r="G60" s="260"/>
    </row>
    <row r="61" spans="1:7" ht="23.25">
      <c r="A61" s="130">
        <v>4</v>
      </c>
      <c r="B61" s="42" t="s">
        <v>64</v>
      </c>
      <c r="C61" s="260">
        <v>9000</v>
      </c>
      <c r="D61" s="260">
        <v>8500</v>
      </c>
      <c r="E61" s="260">
        <v>7115</v>
      </c>
      <c r="F61" s="361">
        <f t="shared" si="1"/>
        <v>-0.16294117647058823</v>
      </c>
      <c r="G61" s="260">
        <v>6604</v>
      </c>
    </row>
    <row r="62" spans="1:7" ht="23.25">
      <c r="A62" s="130">
        <v>5</v>
      </c>
      <c r="B62" s="42" t="s">
        <v>65</v>
      </c>
      <c r="C62" s="260"/>
      <c r="D62" s="260"/>
      <c r="E62" s="260"/>
      <c r="F62" s="361" t="e">
        <f t="shared" si="1"/>
        <v>#DIV/0!</v>
      </c>
      <c r="G62" s="260"/>
    </row>
    <row r="63" spans="1:7" ht="23.25">
      <c r="A63" s="130">
        <v>6</v>
      </c>
      <c r="B63" s="42" t="s">
        <v>66</v>
      </c>
      <c r="C63" s="260"/>
      <c r="D63" s="260"/>
      <c r="E63" s="260"/>
      <c r="F63" s="361" t="e">
        <f t="shared" si="1"/>
        <v>#DIV/0!</v>
      </c>
      <c r="G63" s="260"/>
    </row>
    <row r="64" spans="1:7" ht="23.25">
      <c r="A64" s="130">
        <v>7</v>
      </c>
      <c r="B64" s="42" t="s">
        <v>234</v>
      </c>
      <c r="C64" s="260"/>
      <c r="D64" s="260"/>
      <c r="E64" s="260"/>
      <c r="F64" s="361" t="e">
        <f t="shared" si="1"/>
        <v>#DIV/0!</v>
      </c>
      <c r="G64" s="260"/>
    </row>
    <row r="65" spans="1:7" ht="23.25">
      <c r="A65" s="130">
        <v>8</v>
      </c>
      <c r="B65" s="42" t="s">
        <v>235</v>
      </c>
      <c r="C65" s="260"/>
      <c r="D65" s="260"/>
      <c r="E65" s="260"/>
      <c r="F65" s="361" t="e">
        <f t="shared" si="1"/>
        <v>#DIV/0!</v>
      </c>
      <c r="G65" s="260"/>
    </row>
    <row r="66" spans="1:7" ht="23.25">
      <c r="A66" s="130">
        <v>9</v>
      </c>
      <c r="B66" s="42" t="s">
        <v>240</v>
      </c>
      <c r="C66" s="260"/>
      <c r="D66" s="260"/>
      <c r="E66" s="260"/>
      <c r="F66" s="361"/>
      <c r="G66" s="260"/>
    </row>
    <row r="67" spans="1:7" ht="23.25">
      <c r="A67" s="130">
        <v>10</v>
      </c>
      <c r="B67" s="42" t="s">
        <v>241</v>
      </c>
      <c r="C67" s="260"/>
      <c r="D67" s="260"/>
      <c r="E67" s="260"/>
      <c r="F67" s="361"/>
      <c r="G67" s="260"/>
    </row>
    <row r="68" spans="1:7" ht="23.25">
      <c r="A68" s="130">
        <v>11</v>
      </c>
      <c r="B68" s="42" t="s">
        <v>242</v>
      </c>
      <c r="C68" s="260"/>
      <c r="D68" s="260"/>
      <c r="E68" s="260"/>
      <c r="F68" s="361"/>
      <c r="G68" s="260"/>
    </row>
    <row r="69" spans="1:7" ht="23.25">
      <c r="A69" s="130">
        <v>12</v>
      </c>
      <c r="B69" s="42" t="s">
        <v>244</v>
      </c>
      <c r="C69" s="260"/>
      <c r="D69" s="260"/>
      <c r="E69" s="260"/>
      <c r="F69" s="361"/>
      <c r="G69" s="260"/>
    </row>
    <row r="70" spans="1:7" ht="23.25">
      <c r="A70" s="130">
        <v>13</v>
      </c>
      <c r="B70" s="42" t="s">
        <v>245</v>
      </c>
      <c r="C70" s="260"/>
      <c r="D70" s="260"/>
      <c r="E70" s="260"/>
      <c r="F70" s="361"/>
      <c r="G70" s="260"/>
    </row>
    <row r="71" spans="1:7" ht="23.25">
      <c r="A71" s="130">
        <v>14</v>
      </c>
      <c r="B71" s="42" t="s">
        <v>246</v>
      </c>
      <c r="C71" s="260"/>
      <c r="D71" s="260"/>
      <c r="E71" s="260"/>
      <c r="F71" s="361"/>
      <c r="G71" s="260"/>
    </row>
    <row r="72" spans="1:7" ht="23.25">
      <c r="A72" s="130">
        <v>15</v>
      </c>
      <c r="B72" s="42" t="s">
        <v>247</v>
      </c>
      <c r="C72" s="260"/>
      <c r="D72" s="260"/>
      <c r="E72" s="260"/>
      <c r="F72" s="361"/>
      <c r="G72" s="260"/>
    </row>
    <row r="73" spans="1:7" ht="23.25">
      <c r="A73" s="130">
        <v>16</v>
      </c>
      <c r="B73" s="42" t="s">
        <v>412</v>
      </c>
      <c r="C73" s="260"/>
      <c r="D73" s="260"/>
      <c r="E73" s="260"/>
      <c r="F73" s="361"/>
      <c r="G73" s="260"/>
    </row>
    <row r="74" spans="1:7" ht="23.25">
      <c r="A74" s="130">
        <v>17</v>
      </c>
      <c r="B74" s="42" t="s">
        <v>517</v>
      </c>
      <c r="C74" s="260">
        <v>3000</v>
      </c>
      <c r="D74" s="260">
        <v>6800</v>
      </c>
      <c r="E74" s="260">
        <v>0</v>
      </c>
      <c r="F74" s="361"/>
      <c r="G74" s="260">
        <v>3689</v>
      </c>
    </row>
    <row r="75" spans="1:7" ht="23.25">
      <c r="A75" s="130">
        <v>18</v>
      </c>
      <c r="B75" s="42"/>
      <c r="C75" s="260"/>
      <c r="D75" s="260"/>
      <c r="E75" s="260"/>
      <c r="F75" s="361"/>
      <c r="G75" s="260"/>
    </row>
    <row r="76" spans="1:7" ht="23.25">
      <c r="A76" s="130">
        <v>19</v>
      </c>
      <c r="B76" s="42"/>
      <c r="C76" s="260"/>
      <c r="D76" s="260"/>
      <c r="E76" s="260"/>
      <c r="F76" s="361"/>
      <c r="G76" s="260"/>
    </row>
    <row r="77" spans="1:7" ht="23.25">
      <c r="A77" s="130">
        <v>20</v>
      </c>
      <c r="B77" s="42"/>
      <c r="C77" s="260"/>
      <c r="D77" s="260"/>
      <c r="E77" s="260"/>
      <c r="F77" s="361"/>
      <c r="G77" s="260"/>
    </row>
    <row r="78" spans="1:7" ht="23.25">
      <c r="A78" s="130">
        <v>21</v>
      </c>
      <c r="B78" s="42"/>
      <c r="C78" s="260"/>
      <c r="D78" s="260"/>
      <c r="E78" s="260"/>
      <c r="F78" s="361"/>
      <c r="G78" s="260"/>
    </row>
    <row r="79" spans="1:7" ht="23.25">
      <c r="A79" s="130">
        <v>22</v>
      </c>
      <c r="B79" s="42"/>
      <c r="C79" s="260"/>
      <c r="D79" s="260"/>
      <c r="E79" s="260"/>
      <c r="F79" s="361"/>
      <c r="G79" s="260"/>
    </row>
    <row r="80" spans="1:7" ht="23.25">
      <c r="A80" s="130">
        <v>23</v>
      </c>
      <c r="B80" s="42"/>
      <c r="C80" s="260"/>
      <c r="D80" s="260"/>
      <c r="E80" s="260"/>
      <c r="F80" s="361"/>
      <c r="G80" s="260"/>
    </row>
    <row r="81" spans="1:7" ht="23.25">
      <c r="A81" s="130">
        <v>24</v>
      </c>
      <c r="B81" s="42"/>
      <c r="C81" s="260"/>
      <c r="D81" s="260"/>
      <c r="E81" s="260"/>
      <c r="F81" s="361"/>
      <c r="G81" s="260"/>
    </row>
    <row r="82" spans="1:7" ht="23.25">
      <c r="A82" s="130">
        <v>25</v>
      </c>
      <c r="B82" s="42"/>
      <c r="C82" s="260"/>
      <c r="D82" s="260"/>
      <c r="E82" s="260"/>
      <c r="F82" s="361"/>
      <c r="G82" s="260"/>
    </row>
    <row r="83" spans="1:7" ht="23.25">
      <c r="A83" s="130">
        <v>26</v>
      </c>
      <c r="B83" s="42"/>
      <c r="C83" s="260"/>
      <c r="D83" s="260"/>
      <c r="E83" s="260"/>
      <c r="F83" s="361"/>
      <c r="G83" s="260"/>
    </row>
    <row r="84" spans="1:7" ht="23.25">
      <c r="A84" s="130">
        <v>27</v>
      </c>
      <c r="B84" s="39"/>
      <c r="C84" s="260"/>
      <c r="D84" s="260"/>
      <c r="E84" s="260"/>
      <c r="F84" s="361"/>
      <c r="G84" s="260"/>
    </row>
    <row r="85" spans="1:7" ht="23.25">
      <c r="A85" s="130">
        <v>28</v>
      </c>
      <c r="B85" s="39"/>
      <c r="C85" s="260"/>
      <c r="D85" s="260"/>
      <c r="E85" s="260"/>
      <c r="F85" s="361" t="e">
        <f>($E85-$D85)/D85</f>
        <v>#DIV/0!</v>
      </c>
      <c r="G85" s="260"/>
    </row>
    <row r="86" spans="1:7" ht="23.25">
      <c r="A86" s="130">
        <v>29</v>
      </c>
      <c r="B86" s="39"/>
      <c r="C86" s="260"/>
      <c r="D86" s="260"/>
      <c r="E86" s="260"/>
      <c r="F86" s="361"/>
      <c r="G86" s="260"/>
    </row>
    <row r="87" spans="1:7" ht="24" thickBot="1">
      <c r="A87" s="136">
        <v>30</v>
      </c>
      <c r="B87" s="137"/>
      <c r="C87" s="261"/>
      <c r="D87" s="261"/>
      <c r="E87" s="261"/>
      <c r="F87" s="362" t="e">
        <f>($E87-$D87)/D87</f>
        <v>#DIV/0!</v>
      </c>
      <c r="G87" s="261"/>
    </row>
    <row r="88" spans="1:7" ht="24.75" thickBot="1" thickTop="1">
      <c r="A88" s="595" t="s">
        <v>374</v>
      </c>
      <c r="B88" s="596"/>
      <c r="C88" s="264">
        <f>SUM(C58:C87)</f>
        <v>210000</v>
      </c>
      <c r="D88" s="264">
        <f>SUM(D58:D87)</f>
        <v>205300</v>
      </c>
      <c r="E88" s="264">
        <f>SUM(E58:E87)</f>
        <v>157225</v>
      </c>
      <c r="F88" s="264" t="e">
        <f>SUM(F58:F87)</f>
        <v>#DIV/0!</v>
      </c>
      <c r="G88" s="265">
        <f>SUM(G58:G87)</f>
        <v>198193</v>
      </c>
    </row>
    <row r="89" spans="1:6" ht="24.75" thickBot="1" thickTop="1">
      <c r="A89" s="102"/>
      <c r="B89" s="102"/>
      <c r="C89" s="103"/>
      <c r="D89" s="103"/>
      <c r="E89" s="103"/>
      <c r="F89" s="87"/>
    </row>
    <row r="90" spans="1:7" ht="27.75" thickBot="1" thickTop="1">
      <c r="A90" s="138" t="s">
        <v>32</v>
      </c>
      <c r="B90" s="128" t="s">
        <v>376</v>
      </c>
      <c r="C90" s="133" t="s">
        <v>670</v>
      </c>
      <c r="D90" s="133" t="s">
        <v>673</v>
      </c>
      <c r="E90" s="133" t="s">
        <v>674</v>
      </c>
      <c r="F90" s="367" t="s">
        <v>184</v>
      </c>
      <c r="G90" s="133" t="s">
        <v>582</v>
      </c>
    </row>
    <row r="91" spans="1:7" ht="24" thickTop="1">
      <c r="A91" s="134">
        <v>1</v>
      </c>
      <c r="B91" s="135" t="s">
        <v>494</v>
      </c>
      <c r="C91" s="259">
        <v>110000</v>
      </c>
      <c r="D91" s="259">
        <v>100000</v>
      </c>
      <c r="E91" s="35">
        <v>46207</v>
      </c>
      <c r="F91" s="360"/>
      <c r="G91" s="35">
        <v>65904</v>
      </c>
    </row>
    <row r="92" spans="1:7" ht="23.25">
      <c r="A92" s="130">
        <v>2</v>
      </c>
      <c r="B92" s="42"/>
      <c r="C92" s="260"/>
      <c r="D92" s="260"/>
      <c r="E92" s="357"/>
      <c r="F92" s="361"/>
      <c r="G92" s="357"/>
    </row>
    <row r="93" spans="1:7" ht="23.25">
      <c r="A93" s="130">
        <v>3</v>
      </c>
      <c r="B93" s="42"/>
      <c r="C93" s="260"/>
      <c r="D93" s="260"/>
      <c r="E93" s="357"/>
      <c r="F93" s="361"/>
      <c r="G93" s="357"/>
    </row>
    <row r="94" spans="1:7" ht="23.25">
      <c r="A94" s="130">
        <v>4</v>
      </c>
      <c r="B94" s="42"/>
      <c r="C94" s="260"/>
      <c r="D94" s="260"/>
      <c r="E94" s="357"/>
      <c r="F94" s="361"/>
      <c r="G94" s="357"/>
    </row>
    <row r="95" spans="1:7" ht="23.25">
      <c r="A95" s="130">
        <v>5</v>
      </c>
      <c r="B95" s="42"/>
      <c r="C95" s="260"/>
      <c r="D95" s="260"/>
      <c r="E95" s="357"/>
      <c r="F95" s="361"/>
      <c r="G95" s="357"/>
    </row>
    <row r="96" spans="1:7" ht="23.25">
      <c r="A96" s="130">
        <v>6</v>
      </c>
      <c r="B96" s="42"/>
      <c r="C96" s="260"/>
      <c r="D96" s="260"/>
      <c r="E96" s="357"/>
      <c r="F96" s="361"/>
      <c r="G96" s="357"/>
    </row>
    <row r="97" spans="1:7" ht="23.25">
      <c r="A97" s="130">
        <v>7</v>
      </c>
      <c r="B97" s="42"/>
      <c r="C97" s="260"/>
      <c r="D97" s="260"/>
      <c r="E97" s="357"/>
      <c r="F97" s="361"/>
      <c r="G97" s="357"/>
    </row>
    <row r="98" spans="1:7" ht="23.25">
      <c r="A98" s="130">
        <v>8</v>
      </c>
      <c r="B98" s="42"/>
      <c r="C98" s="260"/>
      <c r="D98" s="260"/>
      <c r="E98" s="357"/>
      <c r="F98" s="361"/>
      <c r="G98" s="357"/>
    </row>
    <row r="99" spans="1:7" ht="23.25">
      <c r="A99" s="130">
        <v>9</v>
      </c>
      <c r="B99" s="42"/>
      <c r="C99" s="260"/>
      <c r="D99" s="260"/>
      <c r="E99" s="357"/>
      <c r="F99" s="361"/>
      <c r="G99" s="357"/>
    </row>
    <row r="100" spans="1:7" ht="24" thickBot="1">
      <c r="A100" s="136">
        <v>10</v>
      </c>
      <c r="B100" s="137"/>
      <c r="C100" s="261"/>
      <c r="D100" s="261"/>
      <c r="E100" s="358"/>
      <c r="F100" s="362"/>
      <c r="G100" s="358"/>
    </row>
    <row r="101" spans="1:7" ht="24.75" thickBot="1" thickTop="1">
      <c r="A101" s="595" t="s">
        <v>375</v>
      </c>
      <c r="B101" s="596"/>
      <c r="C101" s="264">
        <f>SUM(C91:C100)</f>
        <v>110000</v>
      </c>
      <c r="D101" s="264">
        <f>SUM(D91:D100)</f>
        <v>100000</v>
      </c>
      <c r="E101" s="265">
        <f>SUM(E91:E100)</f>
        <v>46207</v>
      </c>
      <c r="F101" s="363">
        <f>SUM(F91:F100)</f>
        <v>0</v>
      </c>
      <c r="G101" s="265">
        <f>SUM(G91:G100)</f>
        <v>65904</v>
      </c>
    </row>
    <row r="102" spans="1:6" ht="24.75" thickBot="1" thickTop="1">
      <c r="A102" s="9"/>
      <c r="B102" s="9"/>
      <c r="C102" s="90"/>
      <c r="D102" s="90"/>
      <c r="E102" s="90"/>
      <c r="F102" s="87"/>
    </row>
    <row r="103" spans="1:7" ht="27.75" thickBot="1" thickTop="1">
      <c r="A103" s="138" t="s">
        <v>33</v>
      </c>
      <c r="B103" s="128" t="s">
        <v>190</v>
      </c>
      <c r="C103" s="133" t="s">
        <v>670</v>
      </c>
      <c r="D103" s="133" t="s">
        <v>673</v>
      </c>
      <c r="E103" s="133" t="s">
        <v>674</v>
      </c>
      <c r="F103" s="367" t="s">
        <v>184</v>
      </c>
      <c r="G103" s="133" t="s">
        <v>582</v>
      </c>
    </row>
    <row r="104" spans="1:7" ht="24" thickTop="1">
      <c r="A104" s="134">
        <v>1</v>
      </c>
      <c r="B104" s="139" t="s">
        <v>248</v>
      </c>
      <c r="C104" s="517">
        <v>50000</v>
      </c>
      <c r="D104" s="517">
        <v>35000</v>
      </c>
      <c r="E104" s="259">
        <v>9346.65</v>
      </c>
      <c r="F104" s="360"/>
      <c r="G104" s="259">
        <v>26723.07</v>
      </c>
    </row>
    <row r="105" spans="1:7" ht="23.25">
      <c r="A105" s="130">
        <v>2</v>
      </c>
      <c r="B105" s="42" t="s">
        <v>249</v>
      </c>
      <c r="C105" s="517"/>
      <c r="D105" s="517"/>
      <c r="E105" s="260"/>
      <c r="F105" s="361"/>
      <c r="G105" s="260"/>
    </row>
    <row r="106" spans="1:7" ht="23.25">
      <c r="A106" s="130">
        <v>3</v>
      </c>
      <c r="B106" s="42" t="s">
        <v>250</v>
      </c>
      <c r="C106" s="517"/>
      <c r="D106" s="517"/>
      <c r="E106" s="260"/>
      <c r="F106" s="361"/>
      <c r="G106" s="260"/>
    </row>
    <row r="107" spans="1:7" ht="23.25">
      <c r="A107" s="130">
        <v>4</v>
      </c>
      <c r="B107" s="42" t="s">
        <v>251</v>
      </c>
      <c r="C107" s="517"/>
      <c r="D107" s="517"/>
      <c r="E107" s="260"/>
      <c r="F107" s="361"/>
      <c r="G107" s="260"/>
    </row>
    <row r="108" spans="1:7" ht="23.25">
      <c r="A108" s="130">
        <v>5</v>
      </c>
      <c r="B108" s="140" t="s">
        <v>252</v>
      </c>
      <c r="C108" s="517"/>
      <c r="D108" s="517"/>
      <c r="E108" s="260"/>
      <c r="F108" s="361"/>
      <c r="G108" s="260"/>
    </row>
    <row r="109" spans="1:7" ht="23.25">
      <c r="A109" s="130">
        <v>6</v>
      </c>
      <c r="B109" s="42" t="s">
        <v>253</v>
      </c>
      <c r="C109" s="517"/>
      <c r="D109" s="517"/>
      <c r="E109" s="260"/>
      <c r="F109" s="361"/>
      <c r="G109" s="260"/>
    </row>
    <row r="110" spans="1:7" ht="23.25">
      <c r="A110" s="130">
        <v>7</v>
      </c>
      <c r="B110" s="42" t="s">
        <v>542</v>
      </c>
      <c r="C110" s="517">
        <v>170000</v>
      </c>
      <c r="D110" s="517">
        <v>179508</v>
      </c>
      <c r="E110" s="260">
        <v>92890.51</v>
      </c>
      <c r="F110" s="361"/>
      <c r="G110" s="260">
        <v>59191.26</v>
      </c>
    </row>
    <row r="111" spans="1:7" ht="23.25">
      <c r="A111" s="130">
        <v>8</v>
      </c>
      <c r="B111" s="42"/>
      <c r="C111" s="517"/>
      <c r="D111" s="517"/>
      <c r="E111" s="260"/>
      <c r="F111" s="361"/>
      <c r="G111" s="260"/>
    </row>
    <row r="112" spans="1:7" ht="23.25">
      <c r="A112" s="130">
        <v>9</v>
      </c>
      <c r="B112" s="42"/>
      <c r="C112" s="39"/>
      <c r="D112" s="39"/>
      <c r="E112" s="260"/>
      <c r="F112" s="361"/>
      <c r="G112" s="260"/>
    </row>
    <row r="113" spans="1:7" ht="23.25">
      <c r="A113" s="130">
        <v>10</v>
      </c>
      <c r="B113" s="42"/>
      <c r="C113" s="39"/>
      <c r="D113" s="39"/>
      <c r="E113" s="260"/>
      <c r="F113" s="361"/>
      <c r="G113" s="260"/>
    </row>
    <row r="114" spans="1:7" ht="23.25">
      <c r="A114" s="130">
        <v>11</v>
      </c>
      <c r="B114" s="42"/>
      <c r="C114" s="39"/>
      <c r="D114" s="39"/>
      <c r="E114" s="260"/>
      <c r="F114" s="361"/>
      <c r="G114" s="260"/>
    </row>
    <row r="115" spans="1:7" ht="23.25">
      <c r="A115" s="130">
        <v>12</v>
      </c>
      <c r="B115" s="42"/>
      <c r="C115" s="39"/>
      <c r="D115" s="39"/>
      <c r="E115" s="260"/>
      <c r="F115" s="361"/>
      <c r="G115" s="260"/>
    </row>
    <row r="116" spans="1:7" ht="23.25">
      <c r="A116" s="130">
        <v>13</v>
      </c>
      <c r="B116" s="42"/>
      <c r="C116" s="39"/>
      <c r="D116" s="39"/>
      <c r="E116" s="260"/>
      <c r="F116" s="361"/>
      <c r="G116" s="260"/>
    </row>
    <row r="117" spans="1:7" ht="23.25">
      <c r="A117" s="130">
        <v>14</v>
      </c>
      <c r="B117" s="42"/>
      <c r="C117" s="39"/>
      <c r="D117" s="39"/>
      <c r="E117" s="260"/>
      <c r="F117" s="361"/>
      <c r="G117" s="260"/>
    </row>
    <row r="118" spans="1:7" ht="24" thickBot="1">
      <c r="A118" s="136">
        <v>15</v>
      </c>
      <c r="B118" s="137"/>
      <c r="C118" s="261"/>
      <c r="D118" s="261"/>
      <c r="E118" s="358"/>
      <c r="F118" s="362"/>
      <c r="G118" s="358"/>
    </row>
    <row r="119" spans="1:7" ht="24.75" thickBot="1" thickTop="1">
      <c r="A119" s="595" t="s">
        <v>191</v>
      </c>
      <c r="B119" s="596"/>
      <c r="C119" s="264">
        <f>SUM(C104:C118)</f>
        <v>220000</v>
      </c>
      <c r="D119" s="264">
        <f>SUM(D104:D118)</f>
        <v>214508</v>
      </c>
      <c r="E119" s="264">
        <f>SUM(E104:E118)</f>
        <v>102237.15999999999</v>
      </c>
      <c r="F119" s="264">
        <f>SUM(F104:F118)</f>
        <v>0</v>
      </c>
      <c r="G119" s="265">
        <f>SUM(G104:G118)</f>
        <v>85914.33</v>
      </c>
    </row>
    <row r="120" spans="1:6" ht="24" thickTop="1">
      <c r="A120" s="162"/>
      <c r="B120" s="162"/>
      <c r="C120" s="163"/>
      <c r="D120" s="163"/>
      <c r="E120" s="163"/>
      <c r="F120" s="87"/>
    </row>
    <row r="121" spans="1:6" ht="24" thickBot="1">
      <c r="A121" s="9"/>
      <c r="B121" s="9"/>
      <c r="C121" s="90"/>
      <c r="D121" s="90"/>
      <c r="E121" s="90"/>
      <c r="F121" s="87"/>
    </row>
    <row r="122" spans="1:7" ht="27.75" thickBot="1" thickTop="1">
      <c r="A122" s="138" t="s">
        <v>192</v>
      </c>
      <c r="B122" s="128" t="s">
        <v>71</v>
      </c>
      <c r="C122" s="133" t="s">
        <v>670</v>
      </c>
      <c r="D122" s="133" t="s">
        <v>673</v>
      </c>
      <c r="E122" s="133" t="s">
        <v>674</v>
      </c>
      <c r="F122" s="367" t="s">
        <v>184</v>
      </c>
      <c r="G122" s="133" t="s">
        <v>582</v>
      </c>
    </row>
    <row r="123" spans="1:7" ht="24" thickTop="1">
      <c r="A123" s="134">
        <v>1</v>
      </c>
      <c r="B123" s="139" t="s">
        <v>254</v>
      </c>
      <c r="C123" s="259"/>
      <c r="D123" s="259"/>
      <c r="E123" s="364"/>
      <c r="F123" s="360"/>
      <c r="G123" s="364"/>
    </row>
    <row r="124" spans="1:7" ht="23.25">
      <c r="A124" s="130">
        <v>2</v>
      </c>
      <c r="B124" s="42" t="s">
        <v>256</v>
      </c>
      <c r="C124" s="260">
        <v>1000</v>
      </c>
      <c r="D124" s="260">
        <v>1000</v>
      </c>
      <c r="E124" s="260"/>
      <c r="F124" s="361"/>
      <c r="G124" s="260"/>
    </row>
    <row r="125" spans="1:7" ht="23.25">
      <c r="A125" s="130">
        <v>3</v>
      </c>
      <c r="B125" s="42" t="s">
        <v>257</v>
      </c>
      <c r="C125" s="260"/>
      <c r="D125" s="260"/>
      <c r="E125" s="260"/>
      <c r="F125" s="361"/>
      <c r="G125" s="260"/>
    </row>
    <row r="126" spans="1:7" ht="23.25">
      <c r="A126" s="130">
        <v>4</v>
      </c>
      <c r="B126" s="42" t="s">
        <v>258</v>
      </c>
      <c r="C126" s="260"/>
      <c r="D126" s="260"/>
      <c r="E126" s="260"/>
      <c r="F126" s="361"/>
      <c r="G126" s="260"/>
    </row>
    <row r="127" spans="1:7" ht="23.25">
      <c r="A127" s="130">
        <v>5</v>
      </c>
      <c r="B127" s="104" t="s">
        <v>259</v>
      </c>
      <c r="C127" s="260"/>
      <c r="D127" s="260"/>
      <c r="E127" s="260"/>
      <c r="F127" s="361"/>
      <c r="G127" s="260"/>
    </row>
    <row r="128" spans="1:7" ht="23.25">
      <c r="A128" s="130">
        <v>6</v>
      </c>
      <c r="B128" s="42" t="s">
        <v>260</v>
      </c>
      <c r="C128" s="260"/>
      <c r="D128" s="260"/>
      <c r="E128" s="260"/>
      <c r="F128" s="361"/>
      <c r="G128" s="260"/>
    </row>
    <row r="129" spans="1:7" ht="23.25">
      <c r="A129" s="130">
        <v>7</v>
      </c>
      <c r="B129" s="42" t="s">
        <v>518</v>
      </c>
      <c r="C129" s="260">
        <v>2000</v>
      </c>
      <c r="D129" s="260">
        <v>3000</v>
      </c>
      <c r="E129" s="35">
        <v>1200</v>
      </c>
      <c r="F129" s="361"/>
      <c r="G129" s="35">
        <v>1500</v>
      </c>
    </row>
    <row r="130" spans="1:7" ht="23.25">
      <c r="A130" s="130">
        <v>8</v>
      </c>
      <c r="B130" s="42"/>
      <c r="C130" s="260"/>
      <c r="D130" s="260"/>
      <c r="E130" s="260"/>
      <c r="F130" s="361"/>
      <c r="G130" s="260"/>
    </row>
    <row r="131" spans="1:7" ht="23.25">
      <c r="A131" s="130">
        <v>9</v>
      </c>
      <c r="B131" s="42"/>
      <c r="C131" s="260"/>
      <c r="D131" s="260"/>
      <c r="E131" s="260"/>
      <c r="F131" s="361"/>
      <c r="G131" s="260"/>
    </row>
    <row r="132" spans="1:7" ht="23.25">
      <c r="A132" s="130">
        <v>10</v>
      </c>
      <c r="B132" s="42"/>
      <c r="C132" s="260"/>
      <c r="D132" s="260"/>
      <c r="E132" s="260"/>
      <c r="F132" s="361"/>
      <c r="G132" s="260"/>
    </row>
    <row r="133" spans="1:7" ht="23.25">
      <c r="A133" s="130">
        <v>11</v>
      </c>
      <c r="B133" s="42"/>
      <c r="C133" s="260"/>
      <c r="D133" s="260"/>
      <c r="E133" s="260"/>
      <c r="F133" s="361"/>
      <c r="G133" s="260"/>
    </row>
    <row r="134" spans="1:7" ht="23.25">
      <c r="A134" s="130">
        <v>12</v>
      </c>
      <c r="B134" s="42"/>
      <c r="C134" s="260"/>
      <c r="D134" s="260"/>
      <c r="E134" s="260"/>
      <c r="F134" s="361"/>
      <c r="G134" s="260"/>
    </row>
    <row r="135" spans="1:7" ht="23.25">
      <c r="A135" s="130">
        <v>13</v>
      </c>
      <c r="B135" s="42"/>
      <c r="C135" s="260"/>
      <c r="D135" s="260"/>
      <c r="E135" s="260"/>
      <c r="F135" s="361"/>
      <c r="G135" s="260"/>
    </row>
    <row r="136" spans="1:7" ht="23.25">
      <c r="A136" s="130">
        <v>14</v>
      </c>
      <c r="B136" s="42"/>
      <c r="C136" s="260"/>
      <c r="D136" s="260"/>
      <c r="E136" s="260"/>
      <c r="F136" s="361"/>
      <c r="G136" s="260"/>
    </row>
    <row r="137" spans="1:7" ht="24" thickBot="1">
      <c r="A137" s="136">
        <v>15</v>
      </c>
      <c r="B137" s="137"/>
      <c r="C137" s="261"/>
      <c r="D137" s="261"/>
      <c r="E137" s="261"/>
      <c r="F137" s="362"/>
      <c r="G137" s="261"/>
    </row>
    <row r="138" spans="1:7" ht="24.75" thickBot="1" thickTop="1">
      <c r="A138" s="595" t="s">
        <v>130</v>
      </c>
      <c r="B138" s="596"/>
      <c r="C138" s="264">
        <f>SUM(C123:C137)</f>
        <v>3000</v>
      </c>
      <c r="D138" s="264">
        <f>SUM(D123:D137)</f>
        <v>4000</v>
      </c>
      <c r="E138" s="264">
        <f>SUM(E123:E137)</f>
        <v>1200</v>
      </c>
      <c r="F138" s="264">
        <f>SUM(F123:F137)</f>
        <v>0</v>
      </c>
      <c r="G138" s="265">
        <f>SUM(G123:G137)</f>
        <v>1500</v>
      </c>
    </row>
    <row r="139" spans="1:6" ht="24.75" thickBot="1" thickTop="1">
      <c r="A139" s="9"/>
      <c r="B139" s="9"/>
      <c r="C139" s="90"/>
      <c r="D139" s="90"/>
      <c r="E139" s="90"/>
      <c r="F139" s="87"/>
    </row>
    <row r="140" spans="1:7" ht="24.75" thickBot="1" thickTop="1">
      <c r="A140" s="138" t="s">
        <v>77</v>
      </c>
      <c r="B140" s="141" t="s">
        <v>236</v>
      </c>
      <c r="C140" s="133" t="s">
        <v>670</v>
      </c>
      <c r="D140" s="133" t="s">
        <v>673</v>
      </c>
      <c r="E140" s="133" t="s">
        <v>674</v>
      </c>
      <c r="F140" s="367" t="s">
        <v>184</v>
      </c>
      <c r="G140" s="133" t="s">
        <v>582</v>
      </c>
    </row>
    <row r="141" spans="1:7" ht="24" thickTop="1">
      <c r="A141" s="134">
        <v>1</v>
      </c>
      <c r="B141" s="139" t="s">
        <v>72</v>
      </c>
      <c r="C141" s="241"/>
      <c r="D141" s="241"/>
      <c r="E141" s="284"/>
      <c r="F141" s="360"/>
      <c r="G141" s="393"/>
    </row>
    <row r="142" spans="1:7" ht="23.25">
      <c r="A142" s="130">
        <v>2</v>
      </c>
      <c r="B142" s="42" t="s">
        <v>73</v>
      </c>
      <c r="C142" s="242"/>
      <c r="D142" s="242"/>
      <c r="E142" s="280"/>
      <c r="F142" s="361"/>
      <c r="G142" s="369"/>
    </row>
    <row r="143" spans="1:7" ht="23.25">
      <c r="A143" s="130">
        <v>3</v>
      </c>
      <c r="B143" s="42" t="s">
        <v>74</v>
      </c>
      <c r="C143" s="242"/>
      <c r="D143" s="242"/>
      <c r="E143" s="280"/>
      <c r="F143" s="361"/>
      <c r="G143" s="369"/>
    </row>
    <row r="144" spans="1:7" ht="23.25">
      <c r="A144" s="130">
        <v>4</v>
      </c>
      <c r="B144" s="42" t="s">
        <v>67</v>
      </c>
      <c r="C144" s="242"/>
      <c r="D144" s="242"/>
      <c r="E144" s="280"/>
      <c r="F144" s="361"/>
      <c r="G144" s="369"/>
    </row>
    <row r="145" spans="1:7" ht="23.25">
      <c r="A145" s="130">
        <v>5</v>
      </c>
      <c r="B145" s="42" t="s">
        <v>68</v>
      </c>
      <c r="C145" s="242"/>
      <c r="D145" s="242"/>
      <c r="E145" s="280"/>
      <c r="F145" s="361"/>
      <c r="G145" s="369"/>
    </row>
    <row r="146" spans="1:7" ht="23.25">
      <c r="A146" s="130">
        <v>6</v>
      </c>
      <c r="B146" s="42" t="s">
        <v>69</v>
      </c>
      <c r="C146" s="242"/>
      <c r="D146" s="242"/>
      <c r="E146" s="280"/>
      <c r="F146" s="361"/>
      <c r="G146" s="369"/>
    </row>
    <row r="147" spans="1:7" ht="23.25">
      <c r="A147" s="130">
        <v>7</v>
      </c>
      <c r="B147" s="42" t="s">
        <v>70</v>
      </c>
      <c r="C147" s="242"/>
      <c r="D147" s="242"/>
      <c r="E147" s="280"/>
      <c r="F147" s="361"/>
      <c r="G147" s="369"/>
    </row>
    <row r="148" spans="1:7" ht="23.25">
      <c r="A148" s="130">
        <v>8</v>
      </c>
      <c r="B148" s="42" t="s">
        <v>261</v>
      </c>
      <c r="C148" s="242"/>
      <c r="D148" s="242"/>
      <c r="E148" s="280"/>
      <c r="F148" s="361"/>
      <c r="G148" s="369"/>
    </row>
    <row r="149" spans="1:7" ht="23.25">
      <c r="A149" s="130">
        <v>9</v>
      </c>
      <c r="B149" s="42" t="s">
        <v>262</v>
      </c>
      <c r="C149" s="242"/>
      <c r="D149" s="242"/>
      <c r="E149" s="280"/>
      <c r="F149" s="361"/>
      <c r="G149" s="369"/>
    </row>
    <row r="150" spans="1:7" ht="23.25">
      <c r="A150" s="130">
        <v>10</v>
      </c>
      <c r="B150" s="42" t="s">
        <v>263</v>
      </c>
      <c r="C150" s="242"/>
      <c r="D150" s="242"/>
      <c r="E150" s="280"/>
      <c r="F150" s="361"/>
      <c r="G150" s="369"/>
    </row>
    <row r="151" spans="1:7" ht="23.25">
      <c r="A151" s="130">
        <v>11</v>
      </c>
      <c r="B151" s="42"/>
      <c r="C151" s="242"/>
      <c r="D151" s="242"/>
      <c r="E151" s="280"/>
      <c r="F151" s="361"/>
      <c r="G151" s="369"/>
    </row>
    <row r="152" spans="1:7" ht="23.25">
      <c r="A152" s="130">
        <v>12</v>
      </c>
      <c r="B152" s="42"/>
      <c r="C152" s="242"/>
      <c r="D152" s="242"/>
      <c r="E152" s="280"/>
      <c r="F152" s="361"/>
      <c r="G152" s="369"/>
    </row>
    <row r="153" spans="1:7" ht="23.25">
      <c r="A153" s="130">
        <v>13</v>
      </c>
      <c r="B153" s="42"/>
      <c r="C153" s="242"/>
      <c r="D153" s="242"/>
      <c r="E153" s="280"/>
      <c r="F153" s="361"/>
      <c r="G153" s="369"/>
    </row>
    <row r="154" spans="1:7" ht="23.25">
      <c r="A154" s="130">
        <v>14</v>
      </c>
      <c r="B154" s="42"/>
      <c r="C154" s="242"/>
      <c r="D154" s="242"/>
      <c r="E154" s="280"/>
      <c r="F154" s="361"/>
      <c r="G154" s="369"/>
    </row>
    <row r="155" spans="1:7" ht="23.25">
      <c r="A155" s="130">
        <v>15</v>
      </c>
      <c r="B155" s="42"/>
      <c r="C155" s="242"/>
      <c r="D155" s="242"/>
      <c r="E155" s="280"/>
      <c r="F155" s="361"/>
      <c r="G155" s="369"/>
    </row>
    <row r="156" spans="1:7" ht="23.25">
      <c r="A156" s="130">
        <v>16</v>
      </c>
      <c r="B156" s="39"/>
      <c r="C156" s="242"/>
      <c r="D156" s="242"/>
      <c r="E156" s="280"/>
      <c r="F156" s="361"/>
      <c r="G156" s="369"/>
    </row>
    <row r="157" spans="1:7" ht="23.25">
      <c r="A157" s="130">
        <v>17</v>
      </c>
      <c r="B157" s="39"/>
      <c r="C157" s="242"/>
      <c r="D157" s="242"/>
      <c r="E157" s="280"/>
      <c r="F157" s="361"/>
      <c r="G157" s="369"/>
    </row>
    <row r="158" spans="1:7" ht="23.25">
      <c r="A158" s="130">
        <v>18</v>
      </c>
      <c r="B158" s="39"/>
      <c r="C158" s="242"/>
      <c r="D158" s="242"/>
      <c r="E158" s="280"/>
      <c r="F158" s="361"/>
      <c r="G158" s="369"/>
    </row>
    <row r="159" spans="1:7" ht="23.25">
      <c r="A159" s="130">
        <v>19</v>
      </c>
      <c r="B159" s="39"/>
      <c r="C159" s="242"/>
      <c r="D159" s="242"/>
      <c r="E159" s="280"/>
      <c r="F159" s="361"/>
      <c r="G159" s="369"/>
    </row>
    <row r="160" spans="1:7" ht="24" thickBot="1">
      <c r="A160" s="136">
        <v>20</v>
      </c>
      <c r="B160" s="143"/>
      <c r="C160" s="243"/>
      <c r="D160" s="243"/>
      <c r="E160" s="281"/>
      <c r="F160" s="362"/>
      <c r="G160" s="370"/>
    </row>
    <row r="161" spans="1:7" ht="24.75" thickBot="1" thickTop="1">
      <c r="A161" s="595" t="s">
        <v>79</v>
      </c>
      <c r="B161" s="596"/>
      <c r="C161" s="244">
        <f>SUM(C141:C160)</f>
        <v>0</v>
      </c>
      <c r="D161" s="244">
        <f>SUM(D141:D160)</f>
        <v>0</v>
      </c>
      <c r="E161" s="244">
        <f>SUM(E141:E160)</f>
        <v>0</v>
      </c>
      <c r="F161" s="244">
        <f>SUM(F141:F160)</f>
        <v>0</v>
      </c>
      <c r="G161" s="245">
        <f>SUM(G141:G160)</f>
        <v>0</v>
      </c>
    </row>
    <row r="162" spans="1:6" ht="24" thickTop="1">
      <c r="A162" s="9"/>
      <c r="B162" s="9"/>
      <c r="C162" s="90"/>
      <c r="D162" s="90"/>
      <c r="E162" s="90"/>
      <c r="F162" s="87"/>
    </row>
    <row r="163" spans="1:6" ht="5.25" customHeight="1" thickBot="1">
      <c r="A163" s="9"/>
      <c r="B163" s="10"/>
      <c r="C163" s="10"/>
      <c r="D163" s="10"/>
      <c r="E163" s="7"/>
      <c r="F163" s="87"/>
    </row>
    <row r="164" spans="1:7" ht="27.75" thickBot="1" thickTop="1">
      <c r="A164" s="138" t="s">
        <v>193</v>
      </c>
      <c r="B164" s="128" t="s">
        <v>413</v>
      </c>
      <c r="C164" s="133" t="s">
        <v>670</v>
      </c>
      <c r="D164" s="133" t="s">
        <v>673</v>
      </c>
      <c r="E164" s="133" t="s">
        <v>674</v>
      </c>
      <c r="F164" s="367" t="s">
        <v>184</v>
      </c>
      <c r="G164" s="133" t="s">
        <v>582</v>
      </c>
    </row>
    <row r="165" spans="1:7" ht="24" thickTop="1">
      <c r="A165" s="134">
        <v>1</v>
      </c>
      <c r="B165" s="394" t="s">
        <v>78</v>
      </c>
      <c r="C165" s="259">
        <v>1000</v>
      </c>
      <c r="D165" s="259">
        <v>2000</v>
      </c>
      <c r="E165" s="259"/>
      <c r="F165" s="360">
        <f aca="true" t="shared" si="2" ref="F165:F184">($E165-$D165)/D165</f>
        <v>-1</v>
      </c>
      <c r="G165" s="259">
        <v>500</v>
      </c>
    </row>
    <row r="166" spans="1:7" ht="23.25">
      <c r="A166" s="130">
        <v>2</v>
      </c>
      <c r="B166" s="129" t="s">
        <v>264</v>
      </c>
      <c r="C166" s="260"/>
      <c r="D166" s="260"/>
      <c r="E166" s="260"/>
      <c r="F166" s="361" t="e">
        <f t="shared" si="2"/>
        <v>#DIV/0!</v>
      </c>
      <c r="G166" s="260"/>
    </row>
    <row r="167" spans="1:7" ht="23.25">
      <c r="A167" s="130">
        <v>3</v>
      </c>
      <c r="B167" s="129" t="s">
        <v>439</v>
      </c>
      <c r="C167" s="260"/>
      <c r="D167" s="260"/>
      <c r="E167" s="260"/>
      <c r="F167" s="361" t="e">
        <f t="shared" si="2"/>
        <v>#DIV/0!</v>
      </c>
      <c r="G167" s="260"/>
    </row>
    <row r="168" spans="1:7" ht="23.25">
      <c r="A168" s="130">
        <v>4</v>
      </c>
      <c r="B168" s="129" t="s">
        <v>265</v>
      </c>
      <c r="C168" s="260"/>
      <c r="D168" s="260"/>
      <c r="E168" s="260"/>
      <c r="F168" s="361" t="e">
        <f t="shared" si="2"/>
        <v>#DIV/0!</v>
      </c>
      <c r="G168" s="260"/>
    </row>
    <row r="169" spans="1:7" ht="23.25">
      <c r="A169" s="130">
        <v>5</v>
      </c>
      <c r="B169" s="42" t="s">
        <v>266</v>
      </c>
      <c r="C169" s="260"/>
      <c r="D169" s="260"/>
      <c r="E169" s="260"/>
      <c r="F169" s="361" t="e">
        <f t="shared" si="2"/>
        <v>#DIV/0!</v>
      </c>
      <c r="G169" s="260"/>
    </row>
    <row r="170" spans="1:7" ht="23.25">
      <c r="A170" s="130">
        <v>6</v>
      </c>
      <c r="B170" s="42" t="s">
        <v>551</v>
      </c>
      <c r="C170" s="260">
        <v>5000</v>
      </c>
      <c r="D170" s="260">
        <v>12000</v>
      </c>
      <c r="E170" s="260"/>
      <c r="F170" s="361">
        <f t="shared" si="2"/>
        <v>-1</v>
      </c>
      <c r="G170" s="260"/>
    </row>
    <row r="171" spans="1:7" ht="23.25">
      <c r="A171" s="130">
        <v>7</v>
      </c>
      <c r="B171" s="42" t="s">
        <v>267</v>
      </c>
      <c r="C171" s="260"/>
      <c r="D171" s="260"/>
      <c r="E171" s="260"/>
      <c r="F171" s="361" t="e">
        <f t="shared" si="2"/>
        <v>#DIV/0!</v>
      </c>
      <c r="G171" s="260"/>
    </row>
    <row r="172" spans="1:7" ht="23.25">
      <c r="A172" s="130">
        <v>8</v>
      </c>
      <c r="B172" s="42" t="s">
        <v>414</v>
      </c>
      <c r="C172" s="260"/>
      <c r="D172" s="260"/>
      <c r="E172" s="260"/>
      <c r="F172" s="361"/>
      <c r="G172" s="260"/>
    </row>
    <row r="173" spans="1:7" ht="23.25">
      <c r="A173" s="130">
        <v>9</v>
      </c>
      <c r="B173" s="104" t="s">
        <v>417</v>
      </c>
      <c r="C173" s="260"/>
      <c r="D173" s="260"/>
      <c r="E173" s="260"/>
      <c r="F173" s="361"/>
      <c r="G173" s="260"/>
    </row>
    <row r="174" spans="1:7" ht="23.25">
      <c r="A174" s="130">
        <v>10</v>
      </c>
      <c r="B174" s="386"/>
      <c r="C174" s="260"/>
      <c r="D174" s="260"/>
      <c r="E174" s="260"/>
      <c r="F174" s="361"/>
      <c r="G174" s="260"/>
    </row>
    <row r="175" spans="1:7" ht="23.25">
      <c r="A175" s="130">
        <v>11</v>
      </c>
      <c r="B175" s="42" t="s">
        <v>540</v>
      </c>
      <c r="C175" s="260">
        <v>8000</v>
      </c>
      <c r="D175" s="260">
        <v>10000</v>
      </c>
      <c r="E175" s="260">
        <v>3000</v>
      </c>
      <c r="F175" s="361"/>
      <c r="G175" s="260">
        <v>10860</v>
      </c>
    </row>
    <row r="176" spans="1:7" ht="23.25">
      <c r="A176" s="130">
        <v>12</v>
      </c>
      <c r="B176" s="42" t="s">
        <v>648</v>
      </c>
      <c r="C176" s="39"/>
      <c r="D176" s="39"/>
      <c r="E176" s="39"/>
      <c r="F176" s="361"/>
      <c r="G176" s="39"/>
    </row>
    <row r="177" spans="1:7" ht="23.25">
      <c r="A177" s="130">
        <v>13</v>
      </c>
      <c r="B177" s="42" t="s">
        <v>495</v>
      </c>
      <c r="C177" s="260"/>
      <c r="D177" s="260"/>
      <c r="E177" s="260"/>
      <c r="F177" s="361"/>
      <c r="G177" s="260"/>
    </row>
    <row r="178" spans="1:7" ht="23.25">
      <c r="A178" s="130">
        <v>14</v>
      </c>
      <c r="B178" s="42" t="s">
        <v>541</v>
      </c>
      <c r="C178" s="260"/>
      <c r="D178" s="260"/>
      <c r="E178" s="260">
        <v>15066</v>
      </c>
      <c r="F178" s="361"/>
      <c r="G178" s="260">
        <v>900</v>
      </c>
    </row>
    <row r="179" spans="1:7" ht="23.25">
      <c r="A179" s="130">
        <v>15</v>
      </c>
      <c r="B179" s="42"/>
      <c r="C179" s="260"/>
      <c r="D179" s="260"/>
      <c r="E179" s="260"/>
      <c r="F179" s="361"/>
      <c r="G179" s="260"/>
    </row>
    <row r="180" spans="1:7" ht="23.25">
      <c r="A180" s="130">
        <v>16</v>
      </c>
      <c r="B180" s="42"/>
      <c r="C180" s="260"/>
      <c r="D180" s="260"/>
      <c r="E180" s="260"/>
      <c r="F180" s="361" t="e">
        <f t="shared" si="2"/>
        <v>#DIV/0!</v>
      </c>
      <c r="G180" s="260"/>
    </row>
    <row r="181" spans="1:7" ht="23.25">
      <c r="A181" s="130">
        <v>17</v>
      </c>
      <c r="B181" s="42"/>
      <c r="C181" s="260"/>
      <c r="D181" s="260"/>
      <c r="E181" s="260"/>
      <c r="F181" s="361"/>
      <c r="G181" s="260"/>
    </row>
    <row r="182" spans="1:7" ht="23.25">
      <c r="A182" s="130">
        <v>18</v>
      </c>
      <c r="B182" s="42"/>
      <c r="C182" s="260"/>
      <c r="D182" s="260"/>
      <c r="E182" s="260"/>
      <c r="F182" s="361"/>
      <c r="G182" s="260"/>
    </row>
    <row r="183" spans="1:7" ht="23.25">
      <c r="A183" s="130">
        <v>19</v>
      </c>
      <c r="B183" s="42"/>
      <c r="C183" s="260"/>
      <c r="D183" s="260"/>
      <c r="E183" s="260"/>
      <c r="F183" s="361" t="e">
        <f t="shared" si="2"/>
        <v>#DIV/0!</v>
      </c>
      <c r="G183" s="260"/>
    </row>
    <row r="184" spans="1:7" ht="24" thickBot="1">
      <c r="A184" s="136">
        <v>20</v>
      </c>
      <c r="B184" s="260"/>
      <c r="C184" s="261"/>
      <c r="D184" s="261"/>
      <c r="E184" s="261"/>
      <c r="F184" s="362" t="e">
        <f t="shared" si="2"/>
        <v>#DIV/0!</v>
      </c>
      <c r="G184" s="261"/>
    </row>
    <row r="185" spans="1:7" ht="24.75" thickBot="1" thickTop="1">
      <c r="A185" s="595" t="s">
        <v>194</v>
      </c>
      <c r="B185" s="596"/>
      <c r="C185" s="264">
        <f>SUM(C165:C184)</f>
        <v>14000</v>
      </c>
      <c r="D185" s="264">
        <f>SUM(D165:D184)</f>
        <v>24000</v>
      </c>
      <c r="E185" s="264">
        <f>SUM(E165:E184)</f>
        <v>18066</v>
      </c>
      <c r="F185" s="264" t="e">
        <f>SUM(F165:F184)</f>
        <v>#DIV/0!</v>
      </c>
      <c r="G185" s="265">
        <f>SUM(G165:G184)</f>
        <v>12260</v>
      </c>
    </row>
    <row r="186" ht="14.25" thickBot="1" thickTop="1">
      <c r="F186" s="87"/>
    </row>
    <row r="187" spans="1:7" ht="24.75" thickBot="1" thickTop="1">
      <c r="A187" s="612" t="s">
        <v>415</v>
      </c>
      <c r="B187" s="613"/>
      <c r="C187" s="613"/>
      <c r="D187" s="613"/>
      <c r="E187" s="613"/>
      <c r="F187" s="613"/>
      <c r="G187" s="614"/>
    </row>
    <row r="188" spans="1:7" ht="27.75" thickBot="1" thickTop="1">
      <c r="A188" s="138" t="s">
        <v>195</v>
      </c>
      <c r="B188" s="128" t="s">
        <v>268</v>
      </c>
      <c r="C188" s="133" t="s">
        <v>670</v>
      </c>
      <c r="D188" s="133" t="s">
        <v>673</v>
      </c>
      <c r="E188" s="133" t="s">
        <v>674</v>
      </c>
      <c r="F188" s="367" t="s">
        <v>184</v>
      </c>
      <c r="G188" s="133" t="s">
        <v>582</v>
      </c>
    </row>
    <row r="189" spans="1:7" ht="24" thickTop="1">
      <c r="A189" s="134">
        <v>1</v>
      </c>
      <c r="B189" s="139" t="s">
        <v>75</v>
      </c>
      <c r="C189" s="259"/>
      <c r="D189" s="259"/>
      <c r="E189" s="284"/>
      <c r="F189" s="360"/>
      <c r="G189" s="364"/>
    </row>
    <row r="190" spans="1:7" ht="23.25">
      <c r="A190" s="130">
        <v>2</v>
      </c>
      <c r="B190" s="45" t="s">
        <v>76</v>
      </c>
      <c r="C190" s="260"/>
      <c r="D190" s="260"/>
      <c r="E190" s="280"/>
      <c r="F190" s="361"/>
      <c r="G190" s="365"/>
    </row>
    <row r="191" spans="1:7" ht="23.25">
      <c r="A191" s="130">
        <v>3</v>
      </c>
      <c r="B191" s="45" t="s">
        <v>416</v>
      </c>
      <c r="C191" s="260"/>
      <c r="D191" s="260"/>
      <c r="E191" s="280"/>
      <c r="F191" s="361"/>
      <c r="G191" s="365"/>
    </row>
    <row r="192" spans="1:7" ht="23.25">
      <c r="A192" s="130">
        <v>4</v>
      </c>
      <c r="B192" s="45"/>
      <c r="C192" s="260"/>
      <c r="D192" s="260"/>
      <c r="E192" s="280"/>
      <c r="F192" s="361"/>
      <c r="G192" s="365"/>
    </row>
    <row r="193" spans="1:7" ht="23.25">
      <c r="A193" s="130">
        <v>5</v>
      </c>
      <c r="B193" s="45"/>
      <c r="C193" s="260"/>
      <c r="D193" s="260"/>
      <c r="E193" s="280"/>
      <c r="F193" s="361"/>
      <c r="G193" s="365"/>
    </row>
    <row r="194" spans="1:7" ht="23.25">
      <c r="A194" s="130">
        <v>6</v>
      </c>
      <c r="B194" s="45"/>
      <c r="C194" s="260"/>
      <c r="D194" s="260"/>
      <c r="E194" s="280"/>
      <c r="F194" s="361"/>
      <c r="G194" s="365"/>
    </row>
    <row r="195" spans="1:7" ht="23.25">
      <c r="A195" s="130">
        <v>7</v>
      </c>
      <c r="B195" s="46"/>
      <c r="C195" s="234"/>
      <c r="D195" s="234"/>
      <c r="E195" s="280"/>
      <c r="F195" s="361"/>
      <c r="G195" s="365"/>
    </row>
    <row r="196" spans="1:7" ht="23.25">
      <c r="A196" s="130">
        <v>8</v>
      </c>
      <c r="B196" s="46"/>
      <c r="C196" s="234"/>
      <c r="D196" s="234"/>
      <c r="E196" s="280"/>
      <c r="F196" s="361"/>
      <c r="G196" s="365"/>
    </row>
    <row r="197" spans="1:7" ht="23.25">
      <c r="A197" s="130">
        <v>9</v>
      </c>
      <c r="B197" s="46"/>
      <c r="C197" s="234"/>
      <c r="D197" s="234"/>
      <c r="E197" s="280"/>
      <c r="F197" s="361"/>
      <c r="G197" s="365"/>
    </row>
    <row r="198" spans="1:7" ht="24" thickBot="1">
      <c r="A198" s="136">
        <v>10</v>
      </c>
      <c r="B198" s="145"/>
      <c r="C198" s="236"/>
      <c r="D198" s="236"/>
      <c r="E198" s="281"/>
      <c r="F198" s="362"/>
      <c r="G198" s="366"/>
    </row>
    <row r="199" spans="1:7" ht="24.75" thickBot="1" thickTop="1">
      <c r="A199" s="595" t="s">
        <v>196</v>
      </c>
      <c r="B199" s="596"/>
      <c r="C199" s="239">
        <f>SUM(C189:C198)</f>
        <v>0</v>
      </c>
      <c r="D199" s="239">
        <f>SUM(D189:D198)</f>
        <v>0</v>
      </c>
      <c r="E199" s="240">
        <f>SUM(E189:E198)</f>
        <v>0</v>
      </c>
      <c r="F199" s="240">
        <f>SUM(F189:F198)</f>
        <v>0</v>
      </c>
      <c r="G199" s="240">
        <f>SUM(G189:G198)</f>
        <v>0</v>
      </c>
    </row>
    <row r="200" ht="13.5" thickTop="1">
      <c r="F200" s="87"/>
    </row>
    <row r="201" spans="1:6" ht="9" customHeight="1" thickBot="1">
      <c r="A201" s="9"/>
      <c r="B201" s="10"/>
      <c r="C201" s="10"/>
      <c r="D201" s="10"/>
      <c r="E201" s="7"/>
      <c r="F201" s="87"/>
    </row>
    <row r="202" spans="1:7" ht="27.75" thickBot="1" thickTop="1">
      <c r="A202" s="623" t="s">
        <v>80</v>
      </c>
      <c r="B202" s="623"/>
      <c r="C202" s="246">
        <f>C21+C54+C88+C101+C119+C138+C161+C185+C199</f>
        <v>708000</v>
      </c>
      <c r="D202" s="246">
        <f>D21+D54+D88+D101+D119+D138+D161+D185+D199</f>
        <v>719808</v>
      </c>
      <c r="E202" s="246">
        <f>E21+E54+E88+E101+E119+E138+E161+E185+E199</f>
        <v>434869.16</v>
      </c>
      <c r="F202" s="246" t="e">
        <f>F21+F54+F88+F101+F119+F138+F161+F185+F199</f>
        <v>#DIV/0!</v>
      </c>
      <c r="G202" s="246">
        <f>G21+G54+G88+G101+G119+G138+G161+G185+G199</f>
        <v>510021.33</v>
      </c>
    </row>
    <row r="203" spans="1:7" ht="24.75" thickBot="1" thickTop="1">
      <c r="A203" s="624" t="s">
        <v>185</v>
      </c>
      <c r="B203" s="624"/>
      <c r="C203" s="247">
        <f>IF(C202&lt;C587,C587-C202,0)</f>
        <v>774555.72</v>
      </c>
      <c r="D203" s="247">
        <f>IF(D202&lt;D587,D587-D202,0)</f>
        <v>666277</v>
      </c>
      <c r="E203" s="247">
        <f>IF(E202&lt;E587,E587-E202,0)</f>
        <v>421356.10000000003</v>
      </c>
      <c r="F203" s="247" t="e">
        <f>IF(F202&lt;F587,F587-F202,0)</f>
        <v>#DIV/0!</v>
      </c>
      <c r="G203" s="247">
        <f>IF(G202&lt;G587,G587-G202,0)</f>
        <v>270487.67</v>
      </c>
    </row>
    <row r="204" spans="1:7" ht="27.75" thickBot="1" thickTop="1">
      <c r="A204" s="622" t="s">
        <v>81</v>
      </c>
      <c r="B204" s="622"/>
      <c r="C204" s="248">
        <f>C202+C203</f>
        <v>1482555.72</v>
      </c>
      <c r="D204" s="248">
        <f>D202+D203</f>
        <v>1386085</v>
      </c>
      <c r="E204" s="248">
        <f>E202+E203</f>
        <v>856225.26</v>
      </c>
      <c r="F204" s="248" t="e">
        <f>F202+F203</f>
        <v>#DIV/0!</v>
      </c>
      <c r="G204" s="248">
        <f>G202+G203</f>
        <v>780509</v>
      </c>
    </row>
    <row r="205" spans="1:6" ht="24.75" thickBot="1" thickTop="1">
      <c r="A205" s="9"/>
      <c r="B205" s="10"/>
      <c r="C205" s="10"/>
      <c r="D205" s="10"/>
      <c r="E205" s="7"/>
      <c r="F205" s="84"/>
    </row>
    <row r="206" spans="1:7" ht="13.5" customHeight="1" thickTop="1">
      <c r="A206" s="615" t="s">
        <v>493</v>
      </c>
      <c r="B206" s="616"/>
      <c r="C206" s="616"/>
      <c r="D206" s="616"/>
      <c r="E206" s="616"/>
      <c r="F206" s="616"/>
      <c r="G206" s="617"/>
    </row>
    <row r="207" spans="1:7" ht="13.5" customHeight="1" thickBot="1">
      <c r="A207" s="618"/>
      <c r="B207" s="619"/>
      <c r="C207" s="619"/>
      <c r="D207" s="619"/>
      <c r="E207" s="619"/>
      <c r="F207" s="619"/>
      <c r="G207" s="620"/>
    </row>
    <row r="208" spans="1:7" ht="27.75" thickBot="1" thickTop="1">
      <c r="A208" s="371" t="s">
        <v>1</v>
      </c>
      <c r="B208" s="591" t="s">
        <v>82</v>
      </c>
      <c r="C208" s="585"/>
      <c r="D208" s="585"/>
      <c r="E208" s="585"/>
      <c r="F208" s="585"/>
      <c r="G208" s="586"/>
    </row>
    <row r="209" spans="1:7" ht="27.75" thickBot="1" thickTop="1">
      <c r="A209" s="146"/>
      <c r="B209" s="632" t="s">
        <v>217</v>
      </c>
      <c r="C209" s="633"/>
      <c r="D209" s="633"/>
      <c r="E209" s="633"/>
      <c r="F209" s="633"/>
      <c r="G209" s="634"/>
    </row>
    <row r="210" spans="1:7" ht="25.5" thickBot="1" thickTop="1">
      <c r="A210" s="152"/>
      <c r="B210" s="156" t="s">
        <v>133</v>
      </c>
      <c r="C210" s="133" t="s">
        <v>670</v>
      </c>
      <c r="D210" s="133" t="s">
        <v>673</v>
      </c>
      <c r="E210" s="133" t="s">
        <v>693</v>
      </c>
      <c r="F210" s="367" t="s">
        <v>184</v>
      </c>
      <c r="G210" s="133" t="s">
        <v>582</v>
      </c>
    </row>
    <row r="211" spans="1:7" ht="24" thickTop="1">
      <c r="A211" s="134">
        <v>1</v>
      </c>
      <c r="B211" s="139" t="s">
        <v>83</v>
      </c>
      <c r="C211" s="259">
        <v>166128.52</v>
      </c>
      <c r="D211" s="259">
        <v>159888</v>
      </c>
      <c r="E211" s="259">
        <v>114454</v>
      </c>
      <c r="F211" s="381">
        <f>($D211-$E211)/D211</f>
        <v>0.28416141298909237</v>
      </c>
      <c r="G211" s="259">
        <v>137384</v>
      </c>
    </row>
    <row r="212" spans="1:7" ht="23.25">
      <c r="A212" s="130">
        <v>2</v>
      </c>
      <c r="B212" s="42" t="s">
        <v>84</v>
      </c>
      <c r="C212" s="260">
        <v>3000</v>
      </c>
      <c r="D212" s="260">
        <v>2500</v>
      </c>
      <c r="E212" s="260">
        <v>519</v>
      </c>
      <c r="F212" s="382">
        <f aca="true" t="shared" si="3" ref="F212:F221">($D212-$E212)/D212</f>
        <v>0.7924</v>
      </c>
      <c r="G212" s="260">
        <v>1090</v>
      </c>
    </row>
    <row r="213" spans="1:7" ht="23.25">
      <c r="A213" s="130">
        <v>3</v>
      </c>
      <c r="B213" s="42" t="s">
        <v>19</v>
      </c>
      <c r="C213" s="260">
        <v>2700</v>
      </c>
      <c r="D213" s="260">
        <v>8000</v>
      </c>
      <c r="E213" s="260">
        <v>2700</v>
      </c>
      <c r="F213" s="382">
        <f t="shared" si="3"/>
        <v>0.6625</v>
      </c>
      <c r="G213" s="260">
        <v>7560</v>
      </c>
    </row>
    <row r="214" spans="1:7" ht="23.25">
      <c r="A214" s="130">
        <v>4</v>
      </c>
      <c r="B214" s="42" t="s">
        <v>657</v>
      </c>
      <c r="C214" s="260">
        <v>16189.4</v>
      </c>
      <c r="D214" s="260">
        <v>15200</v>
      </c>
      <c r="E214" s="260"/>
      <c r="F214" s="382">
        <f t="shared" si="3"/>
        <v>1</v>
      </c>
      <c r="G214" s="260"/>
    </row>
    <row r="215" spans="1:7" ht="23.25">
      <c r="A215" s="130">
        <v>5</v>
      </c>
      <c r="B215" s="43" t="s">
        <v>21</v>
      </c>
      <c r="C215" s="260"/>
      <c r="D215" s="260">
        <v>5000</v>
      </c>
      <c r="E215" s="260"/>
      <c r="F215" s="395">
        <f t="shared" si="3"/>
        <v>1</v>
      </c>
      <c r="G215" s="260">
        <v>22333</v>
      </c>
    </row>
    <row r="216" spans="1:7" ht="23.25">
      <c r="A216" s="130">
        <v>6</v>
      </c>
      <c r="B216" s="42" t="s">
        <v>22</v>
      </c>
      <c r="C216" s="260">
        <v>5000</v>
      </c>
      <c r="D216" s="260">
        <v>6000</v>
      </c>
      <c r="E216" s="260">
        <v>2336</v>
      </c>
      <c r="F216" s="382">
        <f t="shared" si="3"/>
        <v>0.6106666666666667</v>
      </c>
      <c r="G216" s="260">
        <v>2600</v>
      </c>
    </row>
    <row r="217" spans="1:7" ht="23.25">
      <c r="A217" s="130">
        <v>7</v>
      </c>
      <c r="B217" s="42" t="s">
        <v>208</v>
      </c>
      <c r="C217" s="260">
        <v>3000</v>
      </c>
      <c r="D217" s="260">
        <v>5000</v>
      </c>
      <c r="E217" s="260">
        <v>1133</v>
      </c>
      <c r="F217" s="382"/>
      <c r="G217" s="260"/>
    </row>
    <row r="218" spans="1:7" ht="23.25">
      <c r="A218" s="130">
        <v>8</v>
      </c>
      <c r="B218" s="42" t="s">
        <v>207</v>
      </c>
      <c r="C218" s="260">
        <v>7000</v>
      </c>
      <c r="D218" s="260">
        <v>6500</v>
      </c>
      <c r="E218" s="260">
        <v>5780</v>
      </c>
      <c r="F218" s="382"/>
      <c r="G218" s="260">
        <v>8222</v>
      </c>
    </row>
    <row r="219" spans="1:7" ht="23.25">
      <c r="A219" s="130">
        <v>9</v>
      </c>
      <c r="B219" s="43" t="s">
        <v>691</v>
      </c>
      <c r="C219" s="260">
        <v>950</v>
      </c>
      <c r="D219" s="260"/>
      <c r="E219" s="260">
        <v>950</v>
      </c>
      <c r="F219" s="382" t="e">
        <f t="shared" si="3"/>
        <v>#DIV/0!</v>
      </c>
      <c r="G219" s="260"/>
    </row>
    <row r="220" spans="1:7" ht="23.25">
      <c r="A220" s="130">
        <v>10</v>
      </c>
      <c r="B220" s="43" t="s">
        <v>85</v>
      </c>
      <c r="C220" s="260">
        <v>31000</v>
      </c>
      <c r="D220" s="260">
        <v>31000</v>
      </c>
      <c r="E220" s="260">
        <v>20535</v>
      </c>
      <c r="F220" s="382">
        <f t="shared" si="3"/>
        <v>0.3375806451612903</v>
      </c>
      <c r="G220" s="260">
        <v>22915</v>
      </c>
    </row>
    <row r="221" spans="1:7" ht="24" thickBot="1">
      <c r="A221" s="136">
        <v>11</v>
      </c>
      <c r="B221" s="137" t="s">
        <v>86</v>
      </c>
      <c r="C221" s="261">
        <v>48000</v>
      </c>
      <c r="D221" s="261">
        <v>48000</v>
      </c>
      <c r="E221" s="261">
        <v>34693</v>
      </c>
      <c r="F221" s="383">
        <f t="shared" si="3"/>
        <v>0.2772291666666667</v>
      </c>
      <c r="G221" s="261">
        <v>45676</v>
      </c>
    </row>
    <row r="222" spans="1:7" ht="24.75" thickBot="1" thickTop="1">
      <c r="A222" s="592" t="s">
        <v>8</v>
      </c>
      <c r="B222" s="588"/>
      <c r="C222" s="262">
        <f>SUM(C211:C221)</f>
        <v>282967.92</v>
      </c>
      <c r="D222" s="262">
        <f>SUM(D211:D221)</f>
        <v>287088</v>
      </c>
      <c r="E222" s="262">
        <f>SUM(E211:E221)</f>
        <v>183100</v>
      </c>
      <c r="F222" s="262" t="e">
        <f>SUM(F211:F221)</f>
        <v>#DIV/0!</v>
      </c>
      <c r="G222" s="257">
        <f>SUM(G211:G221)</f>
        <v>247780</v>
      </c>
    </row>
    <row r="223" spans="1:6" ht="6" customHeight="1" thickBot="1" thickTop="1">
      <c r="A223" s="67"/>
      <c r="B223" s="8"/>
      <c r="C223" s="68"/>
      <c r="D223" s="69"/>
      <c r="E223" s="6"/>
      <c r="F223" s="88"/>
    </row>
    <row r="224" spans="1:7" ht="24.75" thickBot="1" thickTop="1">
      <c r="A224" s="147"/>
      <c r="B224" s="148" t="s">
        <v>218</v>
      </c>
      <c r="C224" s="133" t="s">
        <v>670</v>
      </c>
      <c r="D224" s="133" t="s">
        <v>673</v>
      </c>
      <c r="E224" s="133" t="s">
        <v>674</v>
      </c>
      <c r="F224" s="367" t="s">
        <v>184</v>
      </c>
      <c r="G224" s="133" t="s">
        <v>582</v>
      </c>
    </row>
    <row r="225" spans="1:7" ht="24" thickTop="1">
      <c r="A225" s="134">
        <v>1</v>
      </c>
      <c r="B225" s="139" t="s">
        <v>24</v>
      </c>
      <c r="C225" s="259">
        <v>11000</v>
      </c>
      <c r="D225" s="259">
        <v>12000</v>
      </c>
      <c r="E225" s="364">
        <v>5837.31</v>
      </c>
      <c r="F225" s="381">
        <f aca="true" t="shared" si="4" ref="F225:F239">($D225-$E225)/D225</f>
        <v>0.5135575</v>
      </c>
      <c r="G225" s="364">
        <v>9242</v>
      </c>
    </row>
    <row r="226" spans="1:7" ht="23.25">
      <c r="A226" s="130">
        <v>2</v>
      </c>
      <c r="B226" s="42" t="s">
        <v>25</v>
      </c>
      <c r="C226" s="260"/>
      <c r="D226" s="260"/>
      <c r="E226" s="365"/>
      <c r="F226" s="382" t="e">
        <f t="shared" si="4"/>
        <v>#DIV/0!</v>
      </c>
      <c r="G226" s="365"/>
    </row>
    <row r="227" spans="1:7" ht="23.25">
      <c r="A227" s="130">
        <v>3</v>
      </c>
      <c r="B227" s="42" t="s">
        <v>26</v>
      </c>
      <c r="C227" s="260">
        <v>12000</v>
      </c>
      <c r="D227" s="260">
        <v>6500</v>
      </c>
      <c r="E227" s="365">
        <v>4190</v>
      </c>
      <c r="F227" s="382">
        <f t="shared" si="4"/>
        <v>0.3553846153846154</v>
      </c>
      <c r="G227" s="365">
        <v>5674</v>
      </c>
    </row>
    <row r="228" spans="1:7" ht="23.25">
      <c r="A228" s="130">
        <v>4</v>
      </c>
      <c r="B228" s="42" t="s">
        <v>27</v>
      </c>
      <c r="C228" s="260">
        <v>20000</v>
      </c>
      <c r="D228" s="260">
        <v>16000</v>
      </c>
      <c r="E228" s="365">
        <v>6170</v>
      </c>
      <c r="F228" s="382">
        <f t="shared" si="4"/>
        <v>0.614375</v>
      </c>
      <c r="G228" s="365">
        <v>17903</v>
      </c>
    </row>
    <row r="229" spans="1:7" ht="23.25">
      <c r="A229" s="130">
        <v>5</v>
      </c>
      <c r="B229" s="42" t="s">
        <v>28</v>
      </c>
      <c r="C229" s="260">
        <v>2000</v>
      </c>
      <c r="D229" s="260">
        <v>3000</v>
      </c>
      <c r="E229" s="365">
        <v>300</v>
      </c>
      <c r="F229" s="382">
        <f t="shared" si="4"/>
        <v>0.9</v>
      </c>
      <c r="G229" s="365">
        <v>2060</v>
      </c>
    </row>
    <row r="230" spans="1:7" ht="23.25">
      <c r="A230" s="130">
        <v>6</v>
      </c>
      <c r="B230" s="42" t="s">
        <v>87</v>
      </c>
      <c r="C230" s="260">
        <v>5000</v>
      </c>
      <c r="D230" s="260">
        <v>5500</v>
      </c>
      <c r="E230" s="365">
        <v>2220</v>
      </c>
      <c r="F230" s="382">
        <f t="shared" si="4"/>
        <v>0.5963636363636363</v>
      </c>
      <c r="G230" s="365">
        <v>3360</v>
      </c>
    </row>
    <row r="231" spans="1:7" ht="23.25">
      <c r="A231" s="130">
        <v>7</v>
      </c>
      <c r="B231" s="42" t="s">
        <v>88</v>
      </c>
      <c r="C231" s="260">
        <v>12000</v>
      </c>
      <c r="D231" s="260" t="s">
        <v>556</v>
      </c>
      <c r="E231" s="365"/>
      <c r="F231" s="382" t="e">
        <f t="shared" si="4"/>
        <v>#VALUE!</v>
      </c>
      <c r="G231" s="365">
        <v>65</v>
      </c>
    </row>
    <row r="232" spans="1:7" ht="23.25">
      <c r="A232" s="130">
        <v>8</v>
      </c>
      <c r="B232" s="42" t="s">
        <v>89</v>
      </c>
      <c r="C232" s="260"/>
      <c r="D232" s="260"/>
      <c r="E232" s="365"/>
      <c r="F232" s="382" t="e">
        <f t="shared" si="4"/>
        <v>#DIV/0!</v>
      </c>
      <c r="G232" s="365"/>
    </row>
    <row r="233" spans="1:7" ht="23.25">
      <c r="A233" s="130">
        <v>9</v>
      </c>
      <c r="B233" s="42" t="s">
        <v>29</v>
      </c>
      <c r="C233" s="260"/>
      <c r="D233" s="260"/>
      <c r="E233" s="365"/>
      <c r="F233" s="382" t="e">
        <f t="shared" si="4"/>
        <v>#DIV/0!</v>
      </c>
      <c r="G233" s="365"/>
    </row>
    <row r="234" spans="1:7" ht="23.25">
      <c r="A234" s="130">
        <v>10</v>
      </c>
      <c r="B234" s="42" t="s">
        <v>209</v>
      </c>
      <c r="C234" s="260">
        <v>14000</v>
      </c>
      <c r="D234" s="260">
        <v>13500</v>
      </c>
      <c r="E234" s="365">
        <v>10056</v>
      </c>
      <c r="F234" s="382">
        <f t="shared" si="4"/>
        <v>0.2551111111111111</v>
      </c>
      <c r="G234" s="365">
        <v>13315</v>
      </c>
    </row>
    <row r="235" spans="1:7" ht="23.25">
      <c r="A235" s="130">
        <v>11</v>
      </c>
      <c r="B235" s="42" t="s">
        <v>90</v>
      </c>
      <c r="C235" s="260"/>
      <c r="D235" s="260"/>
      <c r="E235" s="365"/>
      <c r="F235" s="382" t="e">
        <f t="shared" si="4"/>
        <v>#DIV/0!</v>
      </c>
      <c r="G235" s="365"/>
    </row>
    <row r="236" spans="1:7" ht="23.25">
      <c r="A236" s="130">
        <v>12</v>
      </c>
      <c r="B236" s="42" t="s">
        <v>197</v>
      </c>
      <c r="C236" s="260"/>
      <c r="D236" s="260"/>
      <c r="E236" s="365"/>
      <c r="F236" s="382" t="e">
        <f t="shared" si="4"/>
        <v>#DIV/0!</v>
      </c>
      <c r="G236" s="365"/>
    </row>
    <row r="237" spans="1:7" ht="23.25">
      <c r="A237" s="130">
        <v>13</v>
      </c>
      <c r="B237" s="42" t="s">
        <v>198</v>
      </c>
      <c r="C237" s="260">
        <v>2500</v>
      </c>
      <c r="D237" s="260">
        <v>2800</v>
      </c>
      <c r="E237" s="365">
        <v>724</v>
      </c>
      <c r="F237" s="382">
        <f t="shared" si="4"/>
        <v>0.7414285714285714</v>
      </c>
      <c r="G237" s="365"/>
    </row>
    <row r="238" spans="1:7" ht="23.25">
      <c r="A238" s="130">
        <v>14</v>
      </c>
      <c r="B238" s="42" t="s">
        <v>499</v>
      </c>
      <c r="C238" s="260">
        <v>20000</v>
      </c>
      <c r="D238" s="260">
        <v>22000</v>
      </c>
      <c r="E238" s="365">
        <v>12805</v>
      </c>
      <c r="F238" s="382">
        <f t="shared" si="4"/>
        <v>0.41795454545454547</v>
      </c>
      <c r="G238" s="365">
        <v>14269</v>
      </c>
    </row>
    <row r="239" spans="1:7" ht="23.25">
      <c r="A239" s="130">
        <v>15</v>
      </c>
      <c r="B239" s="42" t="s">
        <v>496</v>
      </c>
      <c r="C239" s="260">
        <v>1597.8</v>
      </c>
      <c r="D239" s="260">
        <v>900</v>
      </c>
      <c r="E239" s="365">
        <v>1858</v>
      </c>
      <c r="F239" s="382">
        <f t="shared" si="4"/>
        <v>-1.0644444444444445</v>
      </c>
      <c r="G239" s="365"/>
    </row>
    <row r="240" spans="1:7" ht="23.25">
      <c r="A240" s="130">
        <v>16</v>
      </c>
      <c r="B240" s="39" t="s">
        <v>651</v>
      </c>
      <c r="C240" s="266">
        <v>6000</v>
      </c>
      <c r="D240" s="266">
        <v>12600</v>
      </c>
      <c r="E240" s="365">
        <v>11172</v>
      </c>
      <c r="F240" s="382">
        <f aca="true" t="shared" si="5" ref="F240:F246">($D240-$E240)/D240</f>
        <v>0.11333333333333333</v>
      </c>
      <c r="G240" s="365"/>
    </row>
    <row r="241" spans="1:7" ht="23.25">
      <c r="A241" s="130">
        <v>17</v>
      </c>
      <c r="B241" s="39" t="s">
        <v>498</v>
      </c>
      <c r="C241" s="266">
        <v>15000</v>
      </c>
      <c r="D241" s="266">
        <v>13000</v>
      </c>
      <c r="E241" s="365">
        <v>11031</v>
      </c>
      <c r="F241" s="382">
        <f t="shared" si="5"/>
        <v>0.15146153846153845</v>
      </c>
      <c r="G241" s="365">
        <v>14054</v>
      </c>
    </row>
    <row r="242" spans="1:7" ht="23.25">
      <c r="A242" s="130">
        <v>18</v>
      </c>
      <c r="B242" s="39" t="s">
        <v>552</v>
      </c>
      <c r="C242" s="266">
        <v>5000</v>
      </c>
      <c r="D242" s="266">
        <v>4000</v>
      </c>
      <c r="E242" s="365">
        <v>2931</v>
      </c>
      <c r="F242" s="382">
        <f t="shared" si="5"/>
        <v>0.26725</v>
      </c>
      <c r="G242" s="365">
        <v>7743</v>
      </c>
    </row>
    <row r="243" spans="1:7" ht="23.25">
      <c r="A243" s="130">
        <v>19</v>
      </c>
      <c r="B243" s="39" t="s">
        <v>500</v>
      </c>
      <c r="C243" s="266">
        <v>20000</v>
      </c>
      <c r="D243" s="266">
        <v>20000</v>
      </c>
      <c r="E243" s="365"/>
      <c r="F243" s="382">
        <f t="shared" si="5"/>
        <v>1</v>
      </c>
      <c r="G243" s="365"/>
    </row>
    <row r="244" spans="1:7" ht="24">
      <c r="A244" s="130">
        <v>20</v>
      </c>
      <c r="B244" s="424" t="s">
        <v>508</v>
      </c>
      <c r="C244" s="266"/>
      <c r="D244" s="266"/>
      <c r="E244" s="365">
        <v>25350</v>
      </c>
      <c r="F244" s="382" t="e">
        <f t="shared" si="5"/>
        <v>#DIV/0!</v>
      </c>
      <c r="G244" s="365">
        <v>1500</v>
      </c>
    </row>
    <row r="245" spans="1:7" ht="24">
      <c r="A245" s="130">
        <v>21</v>
      </c>
      <c r="B245" s="424" t="s">
        <v>509</v>
      </c>
      <c r="C245" s="266">
        <v>3000</v>
      </c>
      <c r="D245" s="266">
        <v>2500</v>
      </c>
      <c r="E245" s="365">
        <v>1661</v>
      </c>
      <c r="F245" s="382">
        <f t="shared" si="5"/>
        <v>0.3356</v>
      </c>
      <c r="G245" s="365">
        <v>2118</v>
      </c>
    </row>
    <row r="246" spans="1:7" ht="24.75" thickBot="1">
      <c r="A246" s="136">
        <v>22</v>
      </c>
      <c r="B246" s="149" t="s">
        <v>510</v>
      </c>
      <c r="C246" s="267">
        <v>800</v>
      </c>
      <c r="D246" s="267">
        <v>500</v>
      </c>
      <c r="E246" s="366">
        <v>490.95</v>
      </c>
      <c r="F246" s="383">
        <f t="shared" si="5"/>
        <v>0.018100000000000022</v>
      </c>
      <c r="G246" s="366">
        <v>300</v>
      </c>
    </row>
    <row r="247" spans="1:7" ht="24.75" thickBot="1" thickTop="1">
      <c r="A247" s="595" t="s">
        <v>8</v>
      </c>
      <c r="B247" s="596"/>
      <c r="C247" s="264">
        <f>SUM(C225:C246)</f>
        <v>149897.8</v>
      </c>
      <c r="D247" s="264">
        <f>SUM(D225:D246)</f>
        <v>134800</v>
      </c>
      <c r="E247" s="264">
        <f>SUM(E225:E246)</f>
        <v>96796.26</v>
      </c>
      <c r="F247" s="264" t="e">
        <f>SUM(F225:F246)</f>
        <v>#DIV/0!</v>
      </c>
      <c r="G247" s="265">
        <f>SUM(G225:G246)</f>
        <v>91603</v>
      </c>
    </row>
    <row r="248" spans="1:7" ht="27.75" thickBot="1" thickTop="1">
      <c r="A248" s="635" t="s">
        <v>93</v>
      </c>
      <c r="B248" s="636"/>
      <c r="C248" s="268">
        <f>C222+C247</f>
        <v>432865.72</v>
      </c>
      <c r="D248" s="268">
        <f>D222+D247</f>
        <v>421888</v>
      </c>
      <c r="E248" s="268">
        <f>E222+E247</f>
        <v>279896.26</v>
      </c>
      <c r="F248" s="268" t="e">
        <f>F222+F247</f>
        <v>#DIV/0!</v>
      </c>
      <c r="G248" s="269">
        <f>G222+G247</f>
        <v>339383</v>
      </c>
    </row>
    <row r="249" spans="1:6" s="125" customFormat="1" ht="27" thickTop="1">
      <c r="A249" s="126"/>
      <c r="B249" s="126"/>
      <c r="C249" s="123"/>
      <c r="D249" s="123"/>
      <c r="E249" s="123"/>
      <c r="F249" s="124"/>
    </row>
    <row r="250" spans="1:6" ht="27" thickBot="1">
      <c r="A250" s="127"/>
      <c r="B250" s="127"/>
      <c r="C250" s="10"/>
      <c r="D250" s="10"/>
      <c r="E250" s="6"/>
      <c r="F250" s="88"/>
    </row>
    <row r="251" spans="1:6" ht="27" hidden="1" thickBot="1">
      <c r="A251" s="12"/>
      <c r="B251" s="127"/>
      <c r="C251" s="10"/>
      <c r="D251" s="10"/>
      <c r="E251" s="6"/>
      <c r="F251" s="88"/>
    </row>
    <row r="252" spans="1:7" ht="27.75" thickBot="1" thickTop="1">
      <c r="A252" s="368" t="s">
        <v>94</v>
      </c>
      <c r="B252" s="587" t="s">
        <v>200</v>
      </c>
      <c r="C252" s="593"/>
      <c r="D252" s="593"/>
      <c r="E252" s="593"/>
      <c r="F252" s="593"/>
      <c r="G252" s="594"/>
    </row>
    <row r="253" spans="1:7" ht="25.5" thickBot="1" thickTop="1">
      <c r="A253" s="147"/>
      <c r="B253" s="150" t="s">
        <v>18</v>
      </c>
      <c r="C253" s="133" t="s">
        <v>670</v>
      </c>
      <c r="D253" s="133" t="s">
        <v>673</v>
      </c>
      <c r="E253" s="133" t="s">
        <v>674</v>
      </c>
      <c r="F253" s="367" t="s">
        <v>184</v>
      </c>
      <c r="G253" s="133" t="s">
        <v>582</v>
      </c>
    </row>
    <row r="254" spans="1:7" ht="24" thickTop="1">
      <c r="A254" s="134">
        <v>1</v>
      </c>
      <c r="B254" s="139" t="s">
        <v>95</v>
      </c>
      <c r="C254" s="259">
        <v>49277</v>
      </c>
      <c r="D254" s="259">
        <v>47640</v>
      </c>
      <c r="E254" s="364">
        <v>31257</v>
      </c>
      <c r="F254" s="381">
        <f aca="true" t="shared" si="6" ref="F254:F262">($D254-$E254)/D254</f>
        <v>0.3438916876574307</v>
      </c>
      <c r="G254" s="364">
        <v>32011</v>
      </c>
    </row>
    <row r="255" spans="1:7" ht="23.25">
      <c r="A255" s="130">
        <v>2</v>
      </c>
      <c r="B255" s="42" t="s">
        <v>96</v>
      </c>
      <c r="C255" s="260">
        <v>8000</v>
      </c>
      <c r="D255" s="260">
        <v>9000</v>
      </c>
      <c r="E255" s="365">
        <v>4731</v>
      </c>
      <c r="F255" s="382">
        <f t="shared" si="6"/>
        <v>0.47433333333333333</v>
      </c>
      <c r="G255" s="365">
        <v>24917</v>
      </c>
    </row>
    <row r="256" spans="1:7" ht="23.25">
      <c r="A256" s="130">
        <v>3</v>
      </c>
      <c r="B256" s="42" t="s">
        <v>19</v>
      </c>
      <c r="C256" s="260">
        <v>900</v>
      </c>
      <c r="D256" s="260"/>
      <c r="E256" s="365">
        <v>900</v>
      </c>
      <c r="F256" s="382" t="e">
        <f t="shared" si="6"/>
        <v>#DIV/0!</v>
      </c>
      <c r="G256" s="365"/>
    </row>
    <row r="257" spans="1:7" ht="23.25">
      <c r="A257" s="130">
        <v>4</v>
      </c>
      <c r="B257" s="42" t="s">
        <v>657</v>
      </c>
      <c r="C257" s="260">
        <v>4076</v>
      </c>
      <c r="D257" s="260">
        <v>4129</v>
      </c>
      <c r="E257" s="365"/>
      <c r="F257" s="382">
        <f t="shared" si="6"/>
        <v>1</v>
      </c>
      <c r="G257" s="365">
        <v>2448</v>
      </c>
    </row>
    <row r="258" spans="1:7" ht="23.25">
      <c r="A258" s="130">
        <v>5</v>
      </c>
      <c r="B258" s="42" t="s">
        <v>21</v>
      </c>
      <c r="C258" s="260"/>
      <c r="D258" s="260"/>
      <c r="E258" s="365"/>
      <c r="F258" s="382" t="e">
        <f t="shared" si="6"/>
        <v>#DIV/0!</v>
      </c>
      <c r="G258" s="365"/>
    </row>
    <row r="259" spans="1:7" ht="23.25">
      <c r="A259" s="130">
        <v>6</v>
      </c>
      <c r="B259" s="42" t="s">
        <v>22</v>
      </c>
      <c r="C259" s="260">
        <v>2000</v>
      </c>
      <c r="D259" s="260">
        <v>2800</v>
      </c>
      <c r="E259" s="365">
        <v>2200</v>
      </c>
      <c r="F259" s="382">
        <f t="shared" si="6"/>
        <v>0.21428571428571427</v>
      </c>
      <c r="G259" s="365">
        <v>2400</v>
      </c>
    </row>
    <row r="260" spans="1:7" ht="23.25">
      <c r="A260" s="130">
        <v>7</v>
      </c>
      <c r="B260" s="42" t="s">
        <v>23</v>
      </c>
      <c r="C260" s="260"/>
      <c r="D260" s="260"/>
      <c r="E260" s="365"/>
      <c r="F260" s="382"/>
      <c r="G260" s="365"/>
    </row>
    <row r="261" spans="1:7" ht="23.25">
      <c r="A261" s="130">
        <v>8</v>
      </c>
      <c r="B261" s="42" t="s">
        <v>208</v>
      </c>
      <c r="C261" s="260"/>
      <c r="D261" s="260"/>
      <c r="E261" s="365"/>
      <c r="F261" s="382"/>
      <c r="G261" s="365"/>
    </row>
    <row r="262" spans="1:7" ht="24" thickBot="1">
      <c r="A262" s="136">
        <v>9</v>
      </c>
      <c r="B262" s="137" t="s">
        <v>207</v>
      </c>
      <c r="C262" s="261">
        <v>1000</v>
      </c>
      <c r="D262" s="261">
        <v>700</v>
      </c>
      <c r="E262" s="366"/>
      <c r="F262" s="383">
        <f t="shared" si="6"/>
        <v>1</v>
      </c>
      <c r="G262" s="366">
        <v>410</v>
      </c>
    </row>
    <row r="263" spans="1:7" ht="24.75" thickBot="1" thickTop="1">
      <c r="A263" s="595" t="s">
        <v>8</v>
      </c>
      <c r="B263" s="596"/>
      <c r="C263" s="264">
        <f>SUM(C254:C262)</f>
        <v>65253</v>
      </c>
      <c r="D263" s="264">
        <f>SUM(D254:D262)</f>
        <v>64269</v>
      </c>
      <c r="E263" s="264">
        <f>SUM(E254:E262)</f>
        <v>39088</v>
      </c>
      <c r="F263" s="264" t="e">
        <f>SUM(F254:F262)</f>
        <v>#DIV/0!</v>
      </c>
      <c r="G263" s="265">
        <f>SUM(G254:G262)</f>
        <v>62186</v>
      </c>
    </row>
    <row r="264" spans="1:6" ht="24.75" thickBot="1" thickTop="1">
      <c r="A264" s="16"/>
      <c r="B264" s="13"/>
      <c r="C264" s="13"/>
      <c r="D264" s="13"/>
      <c r="E264" s="14"/>
      <c r="F264" s="88"/>
    </row>
    <row r="265" spans="1:7" ht="24.75" thickBot="1" thickTop="1">
      <c r="A265" s="147"/>
      <c r="B265" s="148" t="s">
        <v>201</v>
      </c>
      <c r="C265" s="133" t="s">
        <v>670</v>
      </c>
      <c r="D265" s="133" t="s">
        <v>673</v>
      </c>
      <c r="E265" s="133" t="s">
        <v>674</v>
      </c>
      <c r="F265" s="367" t="s">
        <v>184</v>
      </c>
      <c r="G265" s="133" t="s">
        <v>582</v>
      </c>
    </row>
    <row r="266" spans="1:7" ht="24" thickTop="1">
      <c r="A266" s="134">
        <v>1</v>
      </c>
      <c r="B266" s="139" t="s">
        <v>24</v>
      </c>
      <c r="C266" s="259">
        <v>500</v>
      </c>
      <c r="D266" s="259">
        <v>450</v>
      </c>
      <c r="E266" s="254">
        <v>350</v>
      </c>
      <c r="F266" s="381">
        <f aca="true" t="shared" si="7" ref="F266:F277">($D266-$E266)/D266</f>
        <v>0.2222222222222222</v>
      </c>
      <c r="G266" s="254">
        <v>346</v>
      </c>
    </row>
    <row r="267" spans="1:7" ht="23.25">
      <c r="A267" s="130">
        <v>2</v>
      </c>
      <c r="B267" s="42" t="s">
        <v>97</v>
      </c>
      <c r="C267" s="260">
        <v>400</v>
      </c>
      <c r="D267" s="260">
        <v>400</v>
      </c>
      <c r="E267" s="255"/>
      <c r="F267" s="382">
        <f t="shared" si="7"/>
        <v>1</v>
      </c>
      <c r="G267" s="255">
        <v>350</v>
      </c>
    </row>
    <row r="268" spans="1:7" ht="23.25">
      <c r="A268" s="130">
        <v>3</v>
      </c>
      <c r="B268" s="42" t="s">
        <v>26</v>
      </c>
      <c r="C268" s="260">
        <v>500</v>
      </c>
      <c r="D268" s="260">
        <v>600</v>
      </c>
      <c r="E268" s="255">
        <v>324</v>
      </c>
      <c r="F268" s="382">
        <f t="shared" si="7"/>
        <v>0.46</v>
      </c>
      <c r="G268" s="255">
        <v>38</v>
      </c>
    </row>
    <row r="269" spans="1:7" ht="23.25">
      <c r="A269" s="130">
        <v>4</v>
      </c>
      <c r="B269" s="42" t="s">
        <v>98</v>
      </c>
      <c r="C269" s="260"/>
      <c r="D269" s="260"/>
      <c r="E269" s="255"/>
      <c r="F269" s="382" t="e">
        <f t="shared" si="7"/>
        <v>#DIV/0!</v>
      </c>
      <c r="G269" s="255"/>
    </row>
    <row r="270" spans="1:7" ht="23.25">
      <c r="A270" s="130">
        <v>5</v>
      </c>
      <c r="B270" s="42" t="s">
        <v>28</v>
      </c>
      <c r="C270" s="260"/>
      <c r="D270" s="260"/>
      <c r="E270" s="255"/>
      <c r="F270" s="382" t="e">
        <f t="shared" si="7"/>
        <v>#DIV/0!</v>
      </c>
      <c r="G270" s="255"/>
    </row>
    <row r="271" spans="1:7" ht="23.25">
      <c r="A271" s="130">
        <v>6</v>
      </c>
      <c r="B271" s="42" t="s">
        <v>99</v>
      </c>
      <c r="C271" s="260"/>
      <c r="D271" s="260"/>
      <c r="E271" s="255"/>
      <c r="F271" s="382" t="e">
        <f t="shared" si="7"/>
        <v>#DIV/0!</v>
      </c>
      <c r="G271" s="255"/>
    </row>
    <row r="272" spans="1:7" ht="23.25">
      <c r="A272" s="130">
        <v>7</v>
      </c>
      <c r="B272" s="42" t="s">
        <v>30</v>
      </c>
      <c r="C272" s="260">
        <v>1200</v>
      </c>
      <c r="D272" s="260">
        <v>1500</v>
      </c>
      <c r="E272" s="523">
        <v>794</v>
      </c>
      <c r="F272" s="382">
        <f>($D272-$G272)/D272</f>
        <v>-0.094</v>
      </c>
      <c r="G272" s="523">
        <v>1641</v>
      </c>
    </row>
    <row r="273" spans="1:7" ht="23.25">
      <c r="A273" s="130">
        <v>8</v>
      </c>
      <c r="B273" s="42" t="s">
        <v>501</v>
      </c>
      <c r="C273" s="260"/>
      <c r="D273" s="260"/>
      <c r="E273" s="255"/>
      <c r="F273" s="382" t="e">
        <f t="shared" si="7"/>
        <v>#DIV/0!</v>
      </c>
      <c r="G273" s="255"/>
    </row>
    <row r="274" spans="1:7" ht="23.25">
      <c r="A274" s="130">
        <v>9</v>
      </c>
      <c r="B274" s="42" t="s">
        <v>500</v>
      </c>
      <c r="C274" s="260">
        <v>15000</v>
      </c>
      <c r="D274" s="260">
        <v>2500</v>
      </c>
      <c r="E274" s="255">
        <v>995</v>
      </c>
      <c r="F274" s="382">
        <f t="shared" si="7"/>
        <v>0.602</v>
      </c>
      <c r="G274" s="255"/>
    </row>
    <row r="275" spans="1:7" ht="23.25">
      <c r="A275" s="130">
        <v>10</v>
      </c>
      <c r="B275" s="42" t="s">
        <v>504</v>
      </c>
      <c r="C275" s="260"/>
      <c r="D275" s="260"/>
      <c r="E275" s="255"/>
      <c r="F275" s="382" t="e">
        <f t="shared" si="7"/>
        <v>#DIV/0!</v>
      </c>
      <c r="G275" s="255">
        <v>271</v>
      </c>
    </row>
    <row r="276" spans="1:7" ht="23.25">
      <c r="A276" s="130">
        <v>11</v>
      </c>
      <c r="B276" s="42"/>
      <c r="C276" s="260"/>
      <c r="D276" s="260"/>
      <c r="E276" s="255"/>
      <c r="F276" s="382" t="e">
        <f t="shared" si="7"/>
        <v>#DIV/0!</v>
      </c>
      <c r="G276" s="255"/>
    </row>
    <row r="277" spans="1:7" ht="24" thickBot="1">
      <c r="A277" s="136">
        <v>12</v>
      </c>
      <c r="B277" s="137"/>
      <c r="C277" s="261"/>
      <c r="D277" s="261"/>
      <c r="E277" s="256"/>
      <c r="F277" s="383" t="e">
        <f t="shared" si="7"/>
        <v>#DIV/0!</v>
      </c>
      <c r="G277" s="256"/>
    </row>
    <row r="278" spans="1:7" ht="24.75" thickBot="1" thickTop="1">
      <c r="A278" s="595" t="s">
        <v>8</v>
      </c>
      <c r="B278" s="596"/>
      <c r="C278" s="264">
        <f>SUM(C266:C277)</f>
        <v>17600</v>
      </c>
      <c r="D278" s="264">
        <f>SUM(D266:D277)</f>
        <v>5450</v>
      </c>
      <c r="E278" s="264">
        <f>SUM(E266:E277)</f>
        <v>2463</v>
      </c>
      <c r="F278" s="264" t="e">
        <f>SUM(F266:F277)</f>
        <v>#DIV/0!</v>
      </c>
      <c r="G278" s="265">
        <f>SUM(G266:G277)</f>
        <v>2646</v>
      </c>
    </row>
    <row r="279" spans="1:6" ht="24.75" thickBot="1" thickTop="1">
      <c r="A279" s="17"/>
      <c r="B279" s="70"/>
      <c r="C279" s="70"/>
      <c r="D279" s="70"/>
      <c r="E279" s="4"/>
      <c r="F279" s="88"/>
    </row>
    <row r="280" spans="1:7" ht="25.5" thickBot="1" thickTop="1">
      <c r="A280" s="147"/>
      <c r="B280" s="150" t="s">
        <v>202</v>
      </c>
      <c r="C280" s="133" t="s">
        <v>670</v>
      </c>
      <c r="D280" s="133" t="s">
        <v>673</v>
      </c>
      <c r="E280" s="133" t="s">
        <v>674</v>
      </c>
      <c r="F280" s="367" t="s">
        <v>184</v>
      </c>
      <c r="G280" s="133" t="s">
        <v>582</v>
      </c>
    </row>
    <row r="281" spans="1:7" ht="24" thickTop="1">
      <c r="A281" s="134">
        <v>1</v>
      </c>
      <c r="B281" s="139" t="s">
        <v>100</v>
      </c>
      <c r="C281" s="259"/>
      <c r="D281" s="259"/>
      <c r="E281" s="254"/>
      <c r="F281" s="381" t="e">
        <f aca="true" t="shared" si="8" ref="F281:F289">($D281-$E281)/D281</f>
        <v>#DIV/0!</v>
      </c>
      <c r="G281" s="254"/>
    </row>
    <row r="282" spans="1:7" ht="23.25">
      <c r="A282" s="130">
        <v>2</v>
      </c>
      <c r="B282" s="42" t="s">
        <v>103</v>
      </c>
      <c r="C282" s="260"/>
      <c r="D282" s="260"/>
      <c r="E282" s="255"/>
      <c r="F282" s="382" t="e">
        <f t="shared" si="8"/>
        <v>#DIV/0!</v>
      </c>
      <c r="G282" s="255"/>
    </row>
    <row r="283" spans="1:7" ht="23.25">
      <c r="A283" s="130">
        <v>3</v>
      </c>
      <c r="B283" s="42" t="s">
        <v>101</v>
      </c>
      <c r="C283" s="260">
        <v>180000</v>
      </c>
      <c r="D283" s="260">
        <v>165000</v>
      </c>
      <c r="E283" s="255">
        <v>119392</v>
      </c>
      <c r="F283" s="382">
        <f t="shared" si="8"/>
        <v>0.2764121212121212</v>
      </c>
      <c r="G283" s="255">
        <v>169134</v>
      </c>
    </row>
    <row r="284" spans="1:7" ht="23.25">
      <c r="A284" s="130">
        <v>4</v>
      </c>
      <c r="B284" s="42" t="s">
        <v>102</v>
      </c>
      <c r="C284" s="260"/>
      <c r="D284" s="260"/>
      <c r="E284" s="255"/>
      <c r="F284" s="382" t="e">
        <f t="shared" si="8"/>
        <v>#DIV/0!</v>
      </c>
      <c r="G284" s="255"/>
    </row>
    <row r="285" spans="1:7" ht="23.25">
      <c r="A285" s="130">
        <v>5</v>
      </c>
      <c r="B285" s="42" t="s">
        <v>109</v>
      </c>
      <c r="C285" s="260">
        <v>2500</v>
      </c>
      <c r="D285" s="260">
        <v>1000</v>
      </c>
      <c r="E285" s="255"/>
      <c r="F285" s="382">
        <f t="shared" si="8"/>
        <v>1</v>
      </c>
      <c r="G285" s="255"/>
    </row>
    <row r="286" spans="1:7" ht="23.25">
      <c r="A286" s="130">
        <v>6</v>
      </c>
      <c r="B286" s="42" t="s">
        <v>211</v>
      </c>
      <c r="C286" s="260">
        <v>800</v>
      </c>
      <c r="D286" s="260">
        <v>1000</v>
      </c>
      <c r="E286" s="255">
        <v>452</v>
      </c>
      <c r="F286" s="382">
        <f t="shared" si="8"/>
        <v>0.548</v>
      </c>
      <c r="G286" s="255">
        <v>372</v>
      </c>
    </row>
    <row r="287" spans="1:7" ht="23.25">
      <c r="A287" s="130">
        <v>7</v>
      </c>
      <c r="B287" s="42" t="s">
        <v>212</v>
      </c>
      <c r="C287" s="260"/>
      <c r="D287" s="260"/>
      <c r="E287" s="255"/>
      <c r="F287" s="382" t="e">
        <f t="shared" si="8"/>
        <v>#DIV/0!</v>
      </c>
      <c r="G287" s="255"/>
    </row>
    <row r="288" spans="1:7" ht="23.25">
      <c r="A288" s="130">
        <v>8</v>
      </c>
      <c r="B288" s="42" t="s">
        <v>213</v>
      </c>
      <c r="C288" s="260"/>
      <c r="D288" s="260"/>
      <c r="E288" s="255"/>
      <c r="F288" s="382" t="e">
        <f t="shared" si="8"/>
        <v>#DIV/0!</v>
      </c>
      <c r="G288" s="255"/>
    </row>
    <row r="289" spans="1:7" ht="23.25">
      <c r="A289" s="130">
        <v>9</v>
      </c>
      <c r="B289" s="42" t="s">
        <v>214</v>
      </c>
      <c r="C289" s="260"/>
      <c r="D289" s="260"/>
      <c r="E289" s="255"/>
      <c r="F289" s="382" t="e">
        <f t="shared" si="8"/>
        <v>#DIV/0!</v>
      </c>
      <c r="G289" s="255"/>
    </row>
    <row r="290" spans="1:7" ht="23.25">
      <c r="A290" s="130">
        <v>10</v>
      </c>
      <c r="B290" s="42" t="s">
        <v>215</v>
      </c>
      <c r="C290" s="260"/>
      <c r="D290" s="260"/>
      <c r="E290" s="255"/>
      <c r="F290" s="382"/>
      <c r="G290" s="255"/>
    </row>
    <row r="291" spans="1:7" ht="23.25">
      <c r="A291" s="130">
        <v>11</v>
      </c>
      <c r="B291" s="42" t="s">
        <v>511</v>
      </c>
      <c r="C291" s="260"/>
      <c r="D291" s="260"/>
      <c r="E291" s="255"/>
      <c r="F291" s="382"/>
      <c r="G291" s="255"/>
    </row>
    <row r="292" spans="1:7" ht="23.25">
      <c r="A292" s="130">
        <v>12</v>
      </c>
      <c r="B292" s="42" t="s">
        <v>512</v>
      </c>
      <c r="C292" s="260"/>
      <c r="D292" s="260"/>
      <c r="E292" s="255"/>
      <c r="F292" s="382"/>
      <c r="G292" s="255"/>
    </row>
    <row r="293" spans="1:7" ht="23.25">
      <c r="A293" s="130">
        <v>13</v>
      </c>
      <c r="B293" s="42" t="s">
        <v>513</v>
      </c>
      <c r="C293" s="260">
        <v>12000</v>
      </c>
      <c r="D293" s="260">
        <v>45000</v>
      </c>
      <c r="E293" s="255">
        <v>3394</v>
      </c>
      <c r="F293" s="382"/>
      <c r="G293" s="255">
        <v>4399</v>
      </c>
    </row>
    <row r="294" spans="1:7" ht="23.25">
      <c r="A294" s="130">
        <v>14</v>
      </c>
      <c r="B294" s="42"/>
      <c r="C294" s="260"/>
      <c r="D294" s="260"/>
      <c r="E294" s="255"/>
      <c r="F294" s="382"/>
      <c r="G294" s="255"/>
    </row>
    <row r="295" spans="1:7" ht="24" thickBot="1">
      <c r="A295" s="136">
        <v>15</v>
      </c>
      <c r="B295" s="137"/>
      <c r="C295" s="261"/>
      <c r="D295" s="261"/>
      <c r="E295" s="256"/>
      <c r="F295" s="383"/>
      <c r="G295" s="256"/>
    </row>
    <row r="296" spans="1:7" ht="24.75" thickBot="1" thickTop="1">
      <c r="A296" s="595" t="s">
        <v>8</v>
      </c>
      <c r="B296" s="596"/>
      <c r="C296" s="264">
        <f>SUM(C281:C295)</f>
        <v>195300</v>
      </c>
      <c r="D296" s="264">
        <f>SUM(D281:D295)</f>
        <v>212000</v>
      </c>
      <c r="E296" s="264">
        <f>SUM(E281:E295)</f>
        <v>123238</v>
      </c>
      <c r="F296" s="264" t="e">
        <f>SUM(F281:F295)</f>
        <v>#DIV/0!</v>
      </c>
      <c r="G296" s="265">
        <f>SUM(G281:G295)</f>
        <v>173905</v>
      </c>
    </row>
    <row r="297" spans="1:7" ht="24.75" thickBot="1" thickTop="1">
      <c r="A297" s="610" t="s">
        <v>15</v>
      </c>
      <c r="B297" s="611"/>
      <c r="C297" s="268">
        <f>C263+C278+C296</f>
        <v>278153</v>
      </c>
      <c r="D297" s="268">
        <f>D263+D278+D296</f>
        <v>281719</v>
      </c>
      <c r="E297" s="268">
        <f>E263+E278+E296</f>
        <v>164789</v>
      </c>
      <c r="F297" s="268" t="e">
        <f>F263+F278+F296</f>
        <v>#DIV/0!</v>
      </c>
      <c r="G297" s="269">
        <f>G263+G278+G296</f>
        <v>238737</v>
      </c>
    </row>
    <row r="298" spans="1:6" ht="24.75" thickBot="1" thickTop="1">
      <c r="A298" s="122"/>
      <c r="B298" s="122"/>
      <c r="C298" s="123"/>
      <c r="D298" s="123"/>
      <c r="E298" s="123"/>
      <c r="F298" s="88"/>
    </row>
    <row r="299" spans="1:7" ht="27.75" thickBot="1" thickTop="1">
      <c r="A299" s="368" t="s">
        <v>104</v>
      </c>
      <c r="B299" s="587" t="s">
        <v>216</v>
      </c>
      <c r="C299" s="593"/>
      <c r="D299" s="593"/>
      <c r="E299" s="593"/>
      <c r="F299" s="593"/>
      <c r="G299" s="594"/>
    </row>
    <row r="300" spans="1:7" ht="25.5" thickBot="1" thickTop="1">
      <c r="A300" s="152"/>
      <c r="B300" s="150" t="s">
        <v>18</v>
      </c>
      <c r="C300" s="133" t="s">
        <v>670</v>
      </c>
      <c r="D300" s="133" t="s">
        <v>673</v>
      </c>
      <c r="E300" s="133" t="s">
        <v>674</v>
      </c>
      <c r="F300" s="367" t="s">
        <v>184</v>
      </c>
      <c r="G300" s="133" t="s">
        <v>582</v>
      </c>
    </row>
    <row r="301" spans="1:7" ht="24" thickTop="1">
      <c r="A301" s="377">
        <v>1</v>
      </c>
      <c r="B301" s="153" t="s">
        <v>105</v>
      </c>
      <c r="C301" s="259">
        <v>70485</v>
      </c>
      <c r="D301" s="259">
        <v>69180</v>
      </c>
      <c r="E301" s="254">
        <v>46473</v>
      </c>
      <c r="F301" s="378">
        <f aca="true" t="shared" si="9" ref="F301:F306">($D301-$E301)/D301</f>
        <v>0.3282307025151778</v>
      </c>
      <c r="G301" s="254">
        <v>69478</v>
      </c>
    </row>
    <row r="302" spans="1:7" ht="23.25">
      <c r="A302" s="131">
        <v>2</v>
      </c>
      <c r="B302" s="43" t="s">
        <v>106</v>
      </c>
      <c r="C302" s="260">
        <v>6000</v>
      </c>
      <c r="D302" s="260">
        <v>13000</v>
      </c>
      <c r="E302" s="255">
        <v>3845</v>
      </c>
      <c r="F302" s="379">
        <f t="shared" si="9"/>
        <v>0.7042307692307692</v>
      </c>
      <c r="G302" s="255">
        <v>10694</v>
      </c>
    </row>
    <row r="303" spans="1:7" ht="23.25">
      <c r="A303" s="131">
        <v>3</v>
      </c>
      <c r="B303" s="43" t="s">
        <v>19</v>
      </c>
      <c r="C303" s="260">
        <v>900</v>
      </c>
      <c r="D303" s="260"/>
      <c r="E303" s="255">
        <v>900</v>
      </c>
      <c r="F303" s="379" t="e">
        <f t="shared" si="9"/>
        <v>#DIV/0!</v>
      </c>
      <c r="G303" s="255"/>
    </row>
    <row r="304" spans="1:7" ht="23.25">
      <c r="A304" s="131">
        <v>4</v>
      </c>
      <c r="B304" s="43" t="s">
        <v>657</v>
      </c>
      <c r="C304" s="260">
        <v>6052</v>
      </c>
      <c r="D304" s="260">
        <v>6048</v>
      </c>
      <c r="E304" s="255"/>
      <c r="F304" s="379">
        <f t="shared" si="9"/>
        <v>1</v>
      </c>
      <c r="G304" s="255">
        <v>5990</v>
      </c>
    </row>
    <row r="305" spans="1:7" ht="23.25">
      <c r="A305" s="131">
        <v>5</v>
      </c>
      <c r="B305" s="43" t="s">
        <v>21</v>
      </c>
      <c r="C305" s="260"/>
      <c r="D305" s="260"/>
      <c r="E305" s="255"/>
      <c r="F305" s="379" t="e">
        <f t="shared" si="9"/>
        <v>#DIV/0!</v>
      </c>
      <c r="G305" s="255"/>
    </row>
    <row r="306" spans="1:7" ht="23.25">
      <c r="A306" s="131">
        <v>6</v>
      </c>
      <c r="B306" s="43" t="s">
        <v>22</v>
      </c>
      <c r="C306" s="260">
        <v>1200</v>
      </c>
      <c r="D306" s="260">
        <v>1600</v>
      </c>
      <c r="E306" s="255">
        <v>400</v>
      </c>
      <c r="F306" s="379">
        <f t="shared" si="9"/>
        <v>0.75</v>
      </c>
      <c r="G306" s="255"/>
    </row>
    <row r="307" spans="1:7" ht="23.25">
      <c r="A307" s="131">
        <v>7</v>
      </c>
      <c r="B307" s="43" t="s">
        <v>23</v>
      </c>
      <c r="C307" s="260"/>
      <c r="D307" s="260"/>
      <c r="E307" s="255"/>
      <c r="F307" s="379"/>
      <c r="G307" s="255"/>
    </row>
    <row r="308" spans="1:7" ht="23.25">
      <c r="A308" s="131">
        <v>8</v>
      </c>
      <c r="B308" s="42" t="s">
        <v>208</v>
      </c>
      <c r="C308" s="260"/>
      <c r="D308" s="260"/>
      <c r="E308" s="255"/>
      <c r="F308" s="379"/>
      <c r="G308" s="255"/>
    </row>
    <row r="309" spans="1:7" ht="24" thickBot="1">
      <c r="A309" s="154">
        <v>9</v>
      </c>
      <c r="B309" s="137" t="s">
        <v>207</v>
      </c>
      <c r="C309" s="261">
        <v>1600</v>
      </c>
      <c r="D309" s="261">
        <v>2000</v>
      </c>
      <c r="E309" s="256">
        <v>146</v>
      </c>
      <c r="F309" s="380">
        <f>($D309-$E309)/D309</f>
        <v>0.927</v>
      </c>
      <c r="G309" s="256">
        <v>745</v>
      </c>
    </row>
    <row r="310" spans="1:7" ht="24.75" thickBot="1" thickTop="1">
      <c r="A310" s="595" t="s">
        <v>8</v>
      </c>
      <c r="B310" s="596"/>
      <c r="C310" s="264">
        <f>SUM(C301:C309)</f>
        <v>86237</v>
      </c>
      <c r="D310" s="264">
        <f>SUM(D301:D309)</f>
        <v>91828</v>
      </c>
      <c r="E310" s="264">
        <f>SUM(E301:E309)</f>
        <v>51764</v>
      </c>
      <c r="F310" s="264" t="e">
        <f>SUM(F301:F309)</f>
        <v>#DIV/0!</v>
      </c>
      <c r="G310" s="265">
        <f>SUM(G301:G309)</f>
        <v>86907</v>
      </c>
    </row>
    <row r="311" spans="1:6" ht="24.75" thickBot="1" thickTop="1">
      <c r="A311" s="17"/>
      <c r="B311" s="70"/>
      <c r="C311" s="70"/>
      <c r="D311" s="70"/>
      <c r="E311" s="4"/>
      <c r="F311" s="88"/>
    </row>
    <row r="312" spans="1:7" ht="24.75" thickBot="1" thickTop="1">
      <c r="A312" s="152"/>
      <c r="B312" s="155" t="s">
        <v>203</v>
      </c>
      <c r="C312" s="133" t="s">
        <v>670</v>
      </c>
      <c r="D312" s="133" t="s">
        <v>673</v>
      </c>
      <c r="E312" s="133" t="s">
        <v>674</v>
      </c>
      <c r="F312" s="367" t="s">
        <v>184</v>
      </c>
      <c r="G312" s="133" t="s">
        <v>582</v>
      </c>
    </row>
    <row r="313" spans="1:7" ht="24" thickTop="1">
      <c r="A313" s="134">
        <v>1</v>
      </c>
      <c r="B313" s="139" t="s">
        <v>24</v>
      </c>
      <c r="C313" s="259">
        <v>1000</v>
      </c>
      <c r="D313" s="259">
        <v>1200</v>
      </c>
      <c r="E313" s="254">
        <v>708</v>
      </c>
      <c r="F313" s="381">
        <f aca="true" t="shared" si="10" ref="F313:F327">($D313-$E313)/D313</f>
        <v>0.41</v>
      </c>
      <c r="G313" s="254">
        <v>1591</v>
      </c>
    </row>
    <row r="314" spans="1:7" ht="23.25">
      <c r="A314" s="130">
        <v>2</v>
      </c>
      <c r="B314" s="42" t="s">
        <v>97</v>
      </c>
      <c r="C314" s="260">
        <v>200</v>
      </c>
      <c r="D314" s="260">
        <v>250</v>
      </c>
      <c r="E314" s="255"/>
      <c r="F314" s="382">
        <f t="shared" si="10"/>
        <v>1</v>
      </c>
      <c r="G314" s="255">
        <v>200</v>
      </c>
    </row>
    <row r="315" spans="1:7" ht="23.25">
      <c r="A315" s="130">
        <v>3</v>
      </c>
      <c r="B315" s="42" t="s">
        <v>26</v>
      </c>
      <c r="C315" s="260">
        <v>600</v>
      </c>
      <c r="D315" s="260">
        <v>1200</v>
      </c>
      <c r="E315" s="255">
        <v>129</v>
      </c>
      <c r="F315" s="382">
        <f t="shared" si="10"/>
        <v>0.8925</v>
      </c>
      <c r="G315" s="255">
        <v>725</v>
      </c>
    </row>
    <row r="316" spans="1:7" ht="23.25">
      <c r="A316" s="130">
        <v>4</v>
      </c>
      <c r="B316" s="42" t="s">
        <v>98</v>
      </c>
      <c r="C316" s="260">
        <v>800</v>
      </c>
      <c r="D316" s="260">
        <v>400</v>
      </c>
      <c r="E316" s="255">
        <v>380</v>
      </c>
      <c r="F316" s="382">
        <f t="shared" si="10"/>
        <v>0.05</v>
      </c>
      <c r="G316" s="255"/>
    </row>
    <row r="317" spans="1:7" ht="23.25">
      <c r="A317" s="130">
        <v>5</v>
      </c>
      <c r="B317" s="42" t="s">
        <v>28</v>
      </c>
      <c r="C317" s="260">
        <v>3500</v>
      </c>
      <c r="D317" s="260">
        <v>6800</v>
      </c>
      <c r="E317" s="255"/>
      <c r="F317" s="382">
        <f t="shared" si="10"/>
        <v>1</v>
      </c>
      <c r="G317" s="255">
        <v>5180</v>
      </c>
    </row>
    <row r="318" spans="1:7" ht="23.25">
      <c r="A318" s="130">
        <v>6</v>
      </c>
      <c r="B318" s="42" t="s">
        <v>99</v>
      </c>
      <c r="C318" s="260"/>
      <c r="D318" s="260"/>
      <c r="E318" s="255"/>
      <c r="F318" s="382" t="e">
        <f t="shared" si="10"/>
        <v>#DIV/0!</v>
      </c>
      <c r="G318" s="255"/>
    </row>
    <row r="319" spans="1:7" ht="23.25">
      <c r="A319" s="130">
        <v>7</v>
      </c>
      <c r="B319" s="42" t="s">
        <v>30</v>
      </c>
      <c r="C319" s="260">
        <v>8000</v>
      </c>
      <c r="D319" s="260">
        <v>7200</v>
      </c>
      <c r="E319" s="255">
        <v>5205</v>
      </c>
      <c r="F319" s="382">
        <f t="shared" si="10"/>
        <v>0.27708333333333335</v>
      </c>
      <c r="G319" s="255">
        <v>7826</v>
      </c>
    </row>
    <row r="320" spans="1:7" ht="23.25">
      <c r="A320" s="130">
        <v>8</v>
      </c>
      <c r="B320" s="42" t="s">
        <v>504</v>
      </c>
      <c r="C320" s="260">
        <v>2000</v>
      </c>
      <c r="D320" s="260">
        <v>2100</v>
      </c>
      <c r="E320" s="255">
        <v>577</v>
      </c>
      <c r="F320" s="382"/>
      <c r="G320" s="255">
        <v>2490</v>
      </c>
    </row>
    <row r="321" spans="1:7" ht="23.25">
      <c r="A321" s="130">
        <v>9</v>
      </c>
      <c r="B321" s="42" t="s">
        <v>500</v>
      </c>
      <c r="C321" s="260">
        <v>20000</v>
      </c>
      <c r="D321" s="260">
        <v>16000</v>
      </c>
      <c r="E321" s="255">
        <v>2862</v>
      </c>
      <c r="F321" s="382"/>
      <c r="G321" s="260"/>
    </row>
    <row r="322" spans="1:7" ht="23.25">
      <c r="A322" s="130">
        <v>10</v>
      </c>
      <c r="B322" s="42" t="s">
        <v>681</v>
      </c>
      <c r="C322" s="260">
        <v>400</v>
      </c>
      <c r="D322" s="260"/>
      <c r="E322" s="255">
        <v>255</v>
      </c>
      <c r="F322" s="382"/>
      <c r="G322" s="260">
        <v>277</v>
      </c>
    </row>
    <row r="323" spans="1:7" ht="23.25">
      <c r="A323" s="130">
        <v>11</v>
      </c>
      <c r="B323" s="42"/>
      <c r="C323" s="260"/>
      <c r="D323" s="260"/>
      <c r="E323" s="255"/>
      <c r="F323" s="382" t="e">
        <f t="shared" si="10"/>
        <v>#DIV/0!</v>
      </c>
      <c r="G323" s="260"/>
    </row>
    <row r="324" spans="1:7" ht="23.25">
      <c r="A324" s="130">
        <v>12</v>
      </c>
      <c r="B324" s="42"/>
      <c r="C324" s="260"/>
      <c r="D324" s="260"/>
      <c r="E324" s="255"/>
      <c r="F324" s="382"/>
      <c r="G324" s="260"/>
    </row>
    <row r="325" spans="1:7" ht="23.25">
      <c r="A325" s="130">
        <v>13</v>
      </c>
      <c r="B325" s="42"/>
      <c r="C325" s="260"/>
      <c r="D325" s="260"/>
      <c r="E325" s="255"/>
      <c r="F325" s="382"/>
      <c r="G325" s="260"/>
    </row>
    <row r="326" spans="1:7" ht="23.25">
      <c r="A326" s="130">
        <v>14</v>
      </c>
      <c r="B326" s="42"/>
      <c r="C326" s="260"/>
      <c r="D326" s="260"/>
      <c r="E326" s="255"/>
      <c r="F326" s="382" t="e">
        <f t="shared" si="10"/>
        <v>#DIV/0!</v>
      </c>
      <c r="G326" s="260"/>
    </row>
    <row r="327" spans="1:7" ht="24" thickBot="1">
      <c r="A327" s="136">
        <v>15</v>
      </c>
      <c r="B327" s="137"/>
      <c r="C327" s="261"/>
      <c r="D327" s="261"/>
      <c r="E327" s="256"/>
      <c r="F327" s="383" t="e">
        <f t="shared" si="10"/>
        <v>#DIV/0!</v>
      </c>
      <c r="G327" s="261"/>
    </row>
    <row r="328" spans="1:7" ht="24.75" thickBot="1" thickTop="1">
      <c r="A328" s="592" t="s">
        <v>8</v>
      </c>
      <c r="B328" s="588"/>
      <c r="C328" s="262">
        <f>SUM(C313:C327)</f>
        <v>36500</v>
      </c>
      <c r="D328" s="262">
        <f>SUM(D313:D327)</f>
        <v>35150</v>
      </c>
      <c r="E328" s="262">
        <f>SUM(E313:E327)</f>
        <v>10116</v>
      </c>
      <c r="F328" s="262" t="e">
        <f>SUM(F313:F327)</f>
        <v>#DIV/0!</v>
      </c>
      <c r="G328" s="257">
        <f>SUM(G313:G327)</f>
        <v>18289</v>
      </c>
    </row>
    <row r="329" spans="1:6" ht="24" thickTop="1">
      <c r="A329" s="122"/>
      <c r="B329" s="122"/>
      <c r="C329" s="123"/>
      <c r="D329" s="123"/>
      <c r="E329" s="123"/>
      <c r="F329" s="88"/>
    </row>
    <row r="330" spans="1:6" ht="8.25" customHeight="1" thickBot="1">
      <c r="A330" s="16"/>
      <c r="B330" s="13"/>
      <c r="C330" s="13"/>
      <c r="D330" s="13"/>
      <c r="E330" s="14"/>
      <c r="F330" s="88"/>
    </row>
    <row r="331" spans="1:7" ht="25.5" thickBot="1" thickTop="1">
      <c r="A331" s="152"/>
      <c r="B331" s="156" t="s">
        <v>202</v>
      </c>
      <c r="C331" s="133" t="s">
        <v>670</v>
      </c>
      <c r="D331" s="133" t="s">
        <v>673</v>
      </c>
      <c r="E331" s="133" t="s">
        <v>674</v>
      </c>
      <c r="F331" s="367" t="s">
        <v>184</v>
      </c>
      <c r="G331" s="133" t="s">
        <v>582</v>
      </c>
    </row>
    <row r="332" spans="1:7" ht="24" thickTop="1">
      <c r="A332" s="134">
        <v>1</v>
      </c>
      <c r="B332" s="139" t="s">
        <v>107</v>
      </c>
      <c r="C332" s="259">
        <v>80000</v>
      </c>
      <c r="D332" s="259">
        <v>79000</v>
      </c>
      <c r="E332" s="254">
        <v>56914</v>
      </c>
      <c r="F332" s="381">
        <f aca="true" t="shared" si="11" ref="F332:F341">($D332-$E332)/D332</f>
        <v>0.27956962025316456</v>
      </c>
      <c r="G332" s="254">
        <v>60137</v>
      </c>
    </row>
    <row r="333" spans="1:7" ht="23.25">
      <c r="A333" s="130">
        <v>2</v>
      </c>
      <c r="B333" s="42" t="s">
        <v>108</v>
      </c>
      <c r="C333" s="260">
        <v>1800</v>
      </c>
      <c r="D333" s="260">
        <v>2000</v>
      </c>
      <c r="E333" s="255">
        <v>600</v>
      </c>
      <c r="F333" s="382">
        <f t="shared" si="11"/>
        <v>0.7</v>
      </c>
      <c r="G333" s="255"/>
    </row>
    <row r="334" spans="1:7" ht="23.25">
      <c r="A334" s="130">
        <v>3</v>
      </c>
      <c r="B334" s="42" t="s">
        <v>116</v>
      </c>
      <c r="C334" s="260"/>
      <c r="D334" s="260"/>
      <c r="E334" s="255"/>
      <c r="F334" s="382" t="e">
        <f t="shared" si="11"/>
        <v>#DIV/0!</v>
      </c>
      <c r="G334" s="255"/>
    </row>
    <row r="335" spans="1:7" ht="23.25">
      <c r="A335" s="130">
        <v>4</v>
      </c>
      <c r="B335" s="42" t="s">
        <v>110</v>
      </c>
      <c r="C335" s="260"/>
      <c r="D335" s="260"/>
      <c r="E335" s="255"/>
      <c r="F335" s="382" t="e">
        <f t="shared" si="11"/>
        <v>#DIV/0!</v>
      </c>
      <c r="G335" s="255"/>
    </row>
    <row r="336" spans="1:7" ht="23.25">
      <c r="A336" s="130">
        <v>5</v>
      </c>
      <c r="B336" s="42" t="s">
        <v>111</v>
      </c>
      <c r="C336" s="260">
        <v>4000</v>
      </c>
      <c r="D336" s="260">
        <v>2500</v>
      </c>
      <c r="E336" s="255"/>
      <c r="F336" s="382">
        <f t="shared" si="11"/>
        <v>1</v>
      </c>
      <c r="G336" s="255">
        <v>1881</v>
      </c>
    </row>
    <row r="337" spans="1:7" ht="23.25">
      <c r="A337" s="130">
        <v>6</v>
      </c>
      <c r="B337" s="42" t="s">
        <v>112</v>
      </c>
      <c r="C337" s="260">
        <v>20000</v>
      </c>
      <c r="D337" s="260">
        <v>2000</v>
      </c>
      <c r="E337" s="255">
        <v>1967</v>
      </c>
      <c r="F337" s="382">
        <f t="shared" si="11"/>
        <v>0.0165</v>
      </c>
      <c r="G337" s="255"/>
    </row>
    <row r="338" spans="1:7" ht="23.25">
      <c r="A338" s="130">
        <v>7</v>
      </c>
      <c r="B338" s="42" t="s">
        <v>113</v>
      </c>
      <c r="C338" s="260"/>
      <c r="D338" s="260"/>
      <c r="E338" s="255"/>
      <c r="F338" s="382" t="e">
        <f t="shared" si="11"/>
        <v>#DIV/0!</v>
      </c>
      <c r="G338" s="255"/>
    </row>
    <row r="339" spans="1:7" ht="23.25">
      <c r="A339" s="130">
        <v>8</v>
      </c>
      <c r="B339" s="42" t="s">
        <v>114</v>
      </c>
      <c r="C339" s="260"/>
      <c r="D339" s="260"/>
      <c r="E339" s="255"/>
      <c r="F339" s="382" t="e">
        <f t="shared" si="11"/>
        <v>#DIV/0!</v>
      </c>
      <c r="G339" s="255"/>
    </row>
    <row r="340" spans="1:7" ht="23.25">
      <c r="A340" s="130">
        <v>9</v>
      </c>
      <c r="B340" s="42" t="s">
        <v>115</v>
      </c>
      <c r="C340" s="260">
        <v>10000</v>
      </c>
      <c r="D340" s="260">
        <v>7000</v>
      </c>
      <c r="E340" s="255">
        <v>6190</v>
      </c>
      <c r="F340" s="382">
        <f t="shared" si="11"/>
        <v>0.11571428571428571</v>
      </c>
      <c r="G340" s="255">
        <v>4510</v>
      </c>
    </row>
    <row r="341" spans="1:7" ht="23.25">
      <c r="A341" s="130">
        <v>10</v>
      </c>
      <c r="B341" s="47" t="s">
        <v>34</v>
      </c>
      <c r="C341" s="260"/>
      <c r="D341" s="260"/>
      <c r="E341" s="255"/>
      <c r="F341" s="382" t="e">
        <f t="shared" si="11"/>
        <v>#DIV/0!</v>
      </c>
      <c r="G341" s="255"/>
    </row>
    <row r="342" spans="1:7" ht="23.25">
      <c r="A342" s="130">
        <v>11</v>
      </c>
      <c r="B342" s="47" t="s">
        <v>91</v>
      </c>
      <c r="C342" s="260"/>
      <c r="D342" s="260"/>
      <c r="E342" s="255"/>
      <c r="F342" s="382"/>
      <c r="G342" s="255"/>
    </row>
    <row r="343" spans="1:7" ht="23.25">
      <c r="A343" s="130">
        <v>12</v>
      </c>
      <c r="B343" s="47" t="s">
        <v>92</v>
      </c>
      <c r="C343" s="260"/>
      <c r="D343" s="260"/>
      <c r="E343" s="255"/>
      <c r="F343" s="382"/>
      <c r="G343" s="255"/>
    </row>
    <row r="344" spans="1:7" ht="24">
      <c r="A344" s="130">
        <v>13</v>
      </c>
      <c r="B344" s="91" t="s">
        <v>199</v>
      </c>
      <c r="C344" s="260"/>
      <c r="D344" s="260"/>
      <c r="E344" s="255"/>
      <c r="F344" s="382"/>
      <c r="G344" s="255"/>
    </row>
    <row r="345" spans="1:7" ht="23.25">
      <c r="A345" s="130">
        <v>14</v>
      </c>
      <c r="B345" s="42" t="s">
        <v>219</v>
      </c>
      <c r="C345" s="260"/>
      <c r="D345" s="260"/>
      <c r="E345" s="255"/>
      <c r="F345" s="382"/>
      <c r="G345" s="255"/>
    </row>
    <row r="346" spans="1:7" ht="23.25">
      <c r="A346" s="130">
        <v>15</v>
      </c>
      <c r="B346" s="42" t="s">
        <v>220</v>
      </c>
      <c r="C346" s="260"/>
      <c r="D346" s="260"/>
      <c r="E346" s="255"/>
      <c r="F346" s="382"/>
      <c r="G346" s="255"/>
    </row>
    <row r="347" spans="1:7" ht="23.25">
      <c r="A347" s="130">
        <v>16</v>
      </c>
      <c r="B347" s="42" t="s">
        <v>221</v>
      </c>
      <c r="C347" s="260"/>
      <c r="D347" s="260"/>
      <c r="E347" s="255"/>
      <c r="F347" s="382"/>
      <c r="G347" s="255"/>
    </row>
    <row r="348" spans="1:7" ht="23.25">
      <c r="A348" s="130">
        <v>17</v>
      </c>
      <c r="B348" s="42" t="s">
        <v>222</v>
      </c>
      <c r="C348" s="260"/>
      <c r="D348" s="260"/>
      <c r="E348" s="255"/>
      <c r="F348" s="382"/>
      <c r="G348" s="255"/>
    </row>
    <row r="349" spans="1:7" ht="23.25">
      <c r="A349" s="130">
        <v>18</v>
      </c>
      <c r="B349" s="42" t="s">
        <v>223</v>
      </c>
      <c r="C349" s="260"/>
      <c r="D349" s="260"/>
      <c r="E349" s="255"/>
      <c r="F349" s="382"/>
      <c r="G349" s="255"/>
    </row>
    <row r="350" spans="1:7" ht="23.25">
      <c r="A350" s="130">
        <v>19</v>
      </c>
      <c r="B350" s="42" t="s">
        <v>224</v>
      </c>
      <c r="C350" s="260"/>
      <c r="D350" s="260"/>
      <c r="E350" s="255"/>
      <c r="F350" s="382"/>
      <c r="G350" s="255"/>
    </row>
    <row r="351" spans="1:7" ht="23.25">
      <c r="A351" s="130">
        <v>20</v>
      </c>
      <c r="B351" s="42" t="s">
        <v>225</v>
      </c>
      <c r="C351" s="260"/>
      <c r="D351" s="260"/>
      <c r="E351" s="255"/>
      <c r="F351" s="382" t="e">
        <f>($D351-$E351)/D351</f>
        <v>#DIV/0!</v>
      </c>
      <c r="G351" s="255"/>
    </row>
    <row r="352" spans="1:7" ht="23.25">
      <c r="A352" s="130">
        <v>21</v>
      </c>
      <c r="B352" s="42" t="s">
        <v>226</v>
      </c>
      <c r="C352" s="260"/>
      <c r="D352" s="260"/>
      <c r="E352" s="255"/>
      <c r="F352" s="382" t="e">
        <f>($D352-$E352)/D352</f>
        <v>#DIV/0!</v>
      </c>
      <c r="G352" s="255"/>
    </row>
    <row r="353" spans="1:7" ht="23.25">
      <c r="A353" s="130">
        <v>22</v>
      </c>
      <c r="B353" s="42" t="s">
        <v>227</v>
      </c>
      <c r="C353" s="260"/>
      <c r="D353" s="260"/>
      <c r="E353" s="255"/>
      <c r="F353" s="382"/>
      <c r="G353" s="255"/>
    </row>
    <row r="354" spans="1:7" ht="23.25">
      <c r="A354" s="130">
        <v>23</v>
      </c>
      <c r="B354" s="42" t="s">
        <v>228</v>
      </c>
      <c r="C354" s="260"/>
      <c r="D354" s="260"/>
      <c r="E354" s="255"/>
      <c r="F354" s="382"/>
      <c r="G354" s="255"/>
    </row>
    <row r="355" spans="1:7" ht="23.25">
      <c r="A355" s="130">
        <v>24</v>
      </c>
      <c r="B355" s="42" t="s">
        <v>502</v>
      </c>
      <c r="C355" s="260">
        <v>20000</v>
      </c>
      <c r="D355" s="260">
        <v>24000</v>
      </c>
      <c r="E355" s="255">
        <v>3816</v>
      </c>
      <c r="F355" s="382"/>
      <c r="G355" s="255">
        <v>910</v>
      </c>
    </row>
    <row r="356" spans="1:7" ht="23.25">
      <c r="A356" s="130">
        <v>25</v>
      </c>
      <c r="B356" s="42" t="s">
        <v>503</v>
      </c>
      <c r="C356" s="260">
        <v>60000</v>
      </c>
      <c r="D356" s="260">
        <v>70000</v>
      </c>
      <c r="E356" s="255">
        <v>18800</v>
      </c>
      <c r="F356" s="382"/>
      <c r="G356" s="255">
        <v>21338</v>
      </c>
    </row>
    <row r="357" spans="1:7" ht="23.25">
      <c r="A357" s="130">
        <v>26</v>
      </c>
      <c r="B357" s="42" t="s">
        <v>514</v>
      </c>
      <c r="C357" s="260">
        <v>80000</v>
      </c>
      <c r="D357" s="260">
        <v>23500</v>
      </c>
      <c r="E357" s="255">
        <v>2270</v>
      </c>
      <c r="F357" s="382"/>
      <c r="G357" s="255">
        <v>8417</v>
      </c>
    </row>
    <row r="358" spans="1:7" ht="23.25">
      <c r="A358" s="130">
        <v>27</v>
      </c>
      <c r="B358" s="42" t="s">
        <v>515</v>
      </c>
      <c r="C358" s="260">
        <v>3000</v>
      </c>
      <c r="D358" s="260">
        <v>3000</v>
      </c>
      <c r="E358" s="255">
        <v>3000</v>
      </c>
      <c r="F358" s="382"/>
      <c r="G358" s="255"/>
    </row>
    <row r="359" spans="1:7" ht="23.25">
      <c r="A359" s="130">
        <v>28</v>
      </c>
      <c r="B359" s="42" t="s">
        <v>652</v>
      </c>
      <c r="C359" s="260">
        <v>70000</v>
      </c>
      <c r="D359" s="260">
        <v>92500</v>
      </c>
      <c r="E359" s="255">
        <v>26603</v>
      </c>
      <c r="F359" s="382"/>
      <c r="G359" s="255"/>
    </row>
    <row r="360" spans="1:7" ht="23.25">
      <c r="A360" s="130">
        <v>29</v>
      </c>
      <c r="B360" s="42" t="s">
        <v>656</v>
      </c>
      <c r="C360" s="260">
        <v>300000</v>
      </c>
      <c r="D360" s="260">
        <v>250000</v>
      </c>
      <c r="E360" s="255">
        <v>229500</v>
      </c>
      <c r="F360" s="382"/>
      <c r="G360" s="255"/>
    </row>
    <row r="361" spans="1:7" ht="24" thickBot="1">
      <c r="A361" s="136">
        <v>30</v>
      </c>
      <c r="B361" s="137"/>
      <c r="C361" s="261"/>
      <c r="D361" s="261"/>
      <c r="E361" s="256"/>
      <c r="F361" s="383" t="e">
        <f>($D361-$E361)/D361</f>
        <v>#DIV/0!</v>
      </c>
      <c r="G361" s="256"/>
    </row>
    <row r="362" spans="1:7" ht="24.75" thickBot="1" thickTop="1">
      <c r="A362" s="592" t="s">
        <v>8</v>
      </c>
      <c r="B362" s="588"/>
      <c r="C362" s="262">
        <f>SUM(C332:C361)</f>
        <v>648800</v>
      </c>
      <c r="D362" s="262">
        <f>SUM(D332:D361)</f>
        <v>555500</v>
      </c>
      <c r="E362" s="262">
        <f>SUM(E332:E361)</f>
        <v>349660</v>
      </c>
      <c r="F362" s="262" t="e">
        <f>SUM(F332:F361)</f>
        <v>#DIV/0!</v>
      </c>
      <c r="G362" s="257">
        <f>SUM(G332:G361)</f>
        <v>97193</v>
      </c>
    </row>
    <row r="363" spans="1:7" ht="25.5" customHeight="1" thickBot="1" thickTop="1">
      <c r="A363" s="597" t="s">
        <v>117</v>
      </c>
      <c r="B363" s="598"/>
      <c r="C363" s="263">
        <f>C310+C328+C362</f>
        <v>771537</v>
      </c>
      <c r="D363" s="263">
        <f>D310+D328+D362</f>
        <v>682478</v>
      </c>
      <c r="E363" s="263">
        <f>E310+E328+E362</f>
        <v>411540</v>
      </c>
      <c r="F363" s="263" t="e">
        <f>F310+F328+F362</f>
        <v>#DIV/0!</v>
      </c>
      <c r="G363" s="258">
        <f>G310+G328+G362</f>
        <v>202389</v>
      </c>
    </row>
    <row r="364" spans="1:7" ht="27.75" thickBot="1" thickTop="1">
      <c r="A364" s="372" t="s">
        <v>118</v>
      </c>
      <c r="B364" s="591" t="s">
        <v>204</v>
      </c>
      <c r="C364" s="585"/>
      <c r="D364" s="585"/>
      <c r="E364" s="585"/>
      <c r="F364" s="585"/>
      <c r="G364" s="586"/>
    </row>
    <row r="365" spans="1:7" ht="25.5" thickBot="1" thickTop="1">
      <c r="A365" s="152"/>
      <c r="B365" s="156" t="s">
        <v>18</v>
      </c>
      <c r="C365" s="133" t="s">
        <v>670</v>
      </c>
      <c r="D365" s="133" t="s">
        <v>675</v>
      </c>
      <c r="E365" s="133" t="s">
        <v>674</v>
      </c>
      <c r="F365" s="367" t="s">
        <v>184</v>
      </c>
      <c r="G365" s="133" t="s">
        <v>582</v>
      </c>
    </row>
    <row r="366" spans="1:7" ht="24" thickTop="1">
      <c r="A366" s="134">
        <v>1</v>
      </c>
      <c r="B366" s="139" t="s">
        <v>119</v>
      </c>
      <c r="C366" s="259"/>
      <c r="D366" s="259"/>
      <c r="E366" s="356"/>
      <c r="F366" s="381" t="e">
        <f aca="true" t="shared" si="12" ref="F366:F374">($D366-$E366)/D366</f>
        <v>#DIV/0!</v>
      </c>
      <c r="G366" s="254"/>
    </row>
    <row r="367" spans="1:7" ht="23.25">
      <c r="A367" s="130">
        <v>2</v>
      </c>
      <c r="B367" s="42" t="s">
        <v>120</v>
      </c>
      <c r="C367" s="260"/>
      <c r="D367" s="260"/>
      <c r="E367" s="357"/>
      <c r="F367" s="382" t="e">
        <f t="shared" si="12"/>
        <v>#DIV/0!</v>
      </c>
      <c r="G367" s="255"/>
    </row>
    <row r="368" spans="1:7" ht="23.25">
      <c r="A368" s="130">
        <v>3</v>
      </c>
      <c r="B368" s="42" t="s">
        <v>19</v>
      </c>
      <c r="C368" s="260"/>
      <c r="D368" s="260"/>
      <c r="E368" s="357"/>
      <c r="F368" s="382" t="e">
        <f t="shared" si="12"/>
        <v>#DIV/0!</v>
      </c>
      <c r="G368" s="255"/>
    </row>
    <row r="369" spans="1:7" ht="23.25">
      <c r="A369" s="130">
        <v>4</v>
      </c>
      <c r="B369" s="42" t="s">
        <v>20</v>
      </c>
      <c r="C369" s="260"/>
      <c r="D369" s="260"/>
      <c r="E369" s="357"/>
      <c r="F369" s="382" t="e">
        <f t="shared" si="12"/>
        <v>#DIV/0!</v>
      </c>
      <c r="G369" s="255"/>
    </row>
    <row r="370" spans="1:7" ht="23.25">
      <c r="A370" s="130">
        <v>5</v>
      </c>
      <c r="B370" s="42" t="s">
        <v>21</v>
      </c>
      <c r="C370" s="260"/>
      <c r="D370" s="260"/>
      <c r="E370" s="357"/>
      <c r="F370" s="382" t="e">
        <f t="shared" si="12"/>
        <v>#DIV/0!</v>
      </c>
      <c r="G370" s="255"/>
    </row>
    <row r="371" spans="1:7" ht="23.25">
      <c r="A371" s="130">
        <v>6</v>
      </c>
      <c r="B371" s="42" t="s">
        <v>22</v>
      </c>
      <c r="C371" s="260"/>
      <c r="D371" s="260"/>
      <c r="E371" s="357"/>
      <c r="F371" s="382" t="e">
        <f t="shared" si="12"/>
        <v>#DIV/0!</v>
      </c>
      <c r="G371" s="255"/>
    </row>
    <row r="372" spans="1:7" ht="23.25">
      <c r="A372" s="130">
        <v>7</v>
      </c>
      <c r="B372" s="104" t="s">
        <v>23</v>
      </c>
      <c r="C372" s="260"/>
      <c r="D372" s="260"/>
      <c r="E372" s="357"/>
      <c r="F372" s="382"/>
      <c r="G372" s="255"/>
    </row>
    <row r="373" spans="1:7" ht="23.25">
      <c r="A373" s="130">
        <v>8</v>
      </c>
      <c r="B373" s="42" t="s">
        <v>208</v>
      </c>
      <c r="C373" s="260"/>
      <c r="D373" s="260"/>
      <c r="E373" s="357"/>
      <c r="F373" s="382"/>
      <c r="G373" s="255"/>
    </row>
    <row r="374" spans="1:7" ht="24" thickBot="1">
      <c r="A374" s="136">
        <v>9</v>
      </c>
      <c r="B374" s="137" t="s">
        <v>207</v>
      </c>
      <c r="C374" s="261"/>
      <c r="D374" s="261"/>
      <c r="E374" s="358"/>
      <c r="F374" s="383" t="e">
        <f t="shared" si="12"/>
        <v>#DIV/0!</v>
      </c>
      <c r="G374" s="256"/>
    </row>
    <row r="375" spans="1:7" ht="24.75" thickBot="1" thickTop="1">
      <c r="A375" s="592" t="s">
        <v>8</v>
      </c>
      <c r="B375" s="588"/>
      <c r="C375" s="262">
        <f>SUM(C366:C374)</f>
        <v>0</v>
      </c>
      <c r="D375" s="262">
        <f>SUM(D366:D374)</f>
        <v>0</v>
      </c>
      <c r="E375" s="257">
        <f>SUM(E366:E374)</f>
        <v>0</v>
      </c>
      <c r="F375" s="257" t="e">
        <f>SUM(F366:F374)</f>
        <v>#DIV/0!</v>
      </c>
      <c r="G375" s="257">
        <f>SUM(G366:G374)</f>
        <v>0</v>
      </c>
    </row>
    <row r="376" spans="1:6" ht="12" customHeight="1" thickBot="1" thickTop="1">
      <c r="A376" s="17"/>
      <c r="B376" s="70"/>
      <c r="C376" s="70"/>
      <c r="D376" s="70"/>
      <c r="E376" s="4"/>
      <c r="F376" s="88"/>
    </row>
    <row r="377" spans="1:7" ht="24.75" thickBot="1" thickTop="1">
      <c r="A377" s="152"/>
      <c r="B377" s="155" t="s">
        <v>203</v>
      </c>
      <c r="C377" s="133" t="s">
        <v>670</v>
      </c>
      <c r="D377" s="133" t="s">
        <v>673</v>
      </c>
      <c r="E377" s="133" t="s">
        <v>674</v>
      </c>
      <c r="F377" s="367" t="s">
        <v>184</v>
      </c>
      <c r="G377" s="133" t="s">
        <v>582</v>
      </c>
    </row>
    <row r="378" spans="1:7" ht="24" thickTop="1">
      <c r="A378" s="134">
        <v>1</v>
      </c>
      <c r="B378" s="139" t="s">
        <v>24</v>
      </c>
      <c r="C378" s="259"/>
      <c r="D378" s="259"/>
      <c r="E378" s="356"/>
      <c r="F378" s="381" t="e">
        <f aca="true" t="shared" si="13" ref="F378:F389">($D378-$E378)/D378</f>
        <v>#DIV/0!</v>
      </c>
      <c r="G378" s="254"/>
    </row>
    <row r="379" spans="1:7" ht="23.25">
      <c r="A379" s="130">
        <v>2</v>
      </c>
      <c r="B379" s="42" t="s">
        <v>97</v>
      </c>
      <c r="C379" s="260"/>
      <c r="D379" s="260"/>
      <c r="E379" s="357"/>
      <c r="F379" s="382" t="e">
        <f t="shared" si="13"/>
        <v>#DIV/0!</v>
      </c>
      <c r="G379" s="255"/>
    </row>
    <row r="380" spans="1:7" ht="23.25">
      <c r="A380" s="130">
        <v>3</v>
      </c>
      <c r="B380" s="42" t="s">
        <v>26</v>
      </c>
      <c r="C380" s="260"/>
      <c r="D380" s="260"/>
      <c r="E380" s="357"/>
      <c r="F380" s="382" t="e">
        <f t="shared" si="13"/>
        <v>#DIV/0!</v>
      </c>
      <c r="G380" s="255"/>
    </row>
    <row r="381" spans="1:7" ht="23.25">
      <c r="A381" s="130">
        <v>4</v>
      </c>
      <c r="B381" s="42" t="s">
        <v>98</v>
      </c>
      <c r="C381" s="260"/>
      <c r="D381" s="260"/>
      <c r="E381" s="357"/>
      <c r="F381" s="382" t="e">
        <f t="shared" si="13"/>
        <v>#DIV/0!</v>
      </c>
      <c r="G381" s="255"/>
    </row>
    <row r="382" spans="1:7" ht="23.25">
      <c r="A382" s="130">
        <v>5</v>
      </c>
      <c r="B382" s="42" t="s">
        <v>28</v>
      </c>
      <c r="C382" s="260"/>
      <c r="D382" s="260"/>
      <c r="E382" s="357"/>
      <c r="F382" s="382" t="e">
        <f t="shared" si="13"/>
        <v>#DIV/0!</v>
      </c>
      <c r="G382" s="255"/>
    </row>
    <row r="383" spans="1:7" ht="23.25">
      <c r="A383" s="130">
        <v>6</v>
      </c>
      <c r="B383" s="42" t="s">
        <v>99</v>
      </c>
      <c r="C383" s="260"/>
      <c r="D383" s="260"/>
      <c r="E383" s="357"/>
      <c r="F383" s="382" t="e">
        <f t="shared" si="13"/>
        <v>#DIV/0!</v>
      </c>
      <c r="G383" s="255"/>
    </row>
    <row r="384" spans="1:7" ht="23.25">
      <c r="A384" s="130">
        <v>7</v>
      </c>
      <c r="B384" s="42" t="s">
        <v>30</v>
      </c>
      <c r="C384" s="260"/>
      <c r="D384" s="260"/>
      <c r="E384" s="357"/>
      <c r="F384" s="382" t="e">
        <f t="shared" si="13"/>
        <v>#DIV/0!</v>
      </c>
      <c r="G384" s="255"/>
    </row>
    <row r="385" spans="1:7" ht="23.25">
      <c r="A385" s="130">
        <v>8</v>
      </c>
      <c r="B385" s="42"/>
      <c r="C385" s="260"/>
      <c r="D385" s="260"/>
      <c r="E385" s="357"/>
      <c r="F385" s="382" t="e">
        <f t="shared" si="13"/>
        <v>#DIV/0!</v>
      </c>
      <c r="G385" s="255"/>
    </row>
    <row r="386" spans="1:7" ht="23.25">
      <c r="A386" s="130">
        <v>9</v>
      </c>
      <c r="B386" s="42"/>
      <c r="C386" s="260"/>
      <c r="D386" s="260"/>
      <c r="E386" s="357"/>
      <c r="F386" s="382" t="e">
        <f t="shared" si="13"/>
        <v>#DIV/0!</v>
      </c>
      <c r="G386" s="255"/>
    </row>
    <row r="387" spans="1:7" ht="23.25">
      <c r="A387" s="130">
        <v>10</v>
      </c>
      <c r="B387" s="42"/>
      <c r="C387" s="260"/>
      <c r="D387" s="260"/>
      <c r="E387" s="357"/>
      <c r="F387" s="382" t="e">
        <f t="shared" si="13"/>
        <v>#DIV/0!</v>
      </c>
      <c r="G387" s="255"/>
    </row>
    <row r="388" spans="1:7" ht="23.25">
      <c r="A388" s="130">
        <v>11</v>
      </c>
      <c r="B388" s="42"/>
      <c r="C388" s="260"/>
      <c r="D388" s="260"/>
      <c r="E388" s="357"/>
      <c r="F388" s="382" t="e">
        <f t="shared" si="13"/>
        <v>#DIV/0!</v>
      </c>
      <c r="G388" s="255"/>
    </row>
    <row r="389" spans="1:7" ht="24" thickBot="1">
      <c r="A389" s="136">
        <v>12</v>
      </c>
      <c r="B389" s="137"/>
      <c r="C389" s="261"/>
      <c r="D389" s="261"/>
      <c r="E389" s="358"/>
      <c r="F389" s="383" t="e">
        <f t="shared" si="13"/>
        <v>#DIV/0!</v>
      </c>
      <c r="G389" s="256"/>
    </row>
    <row r="390" spans="1:7" ht="24.75" thickBot="1" thickTop="1">
      <c r="A390" s="592" t="s">
        <v>8</v>
      </c>
      <c r="B390" s="588"/>
      <c r="C390" s="262">
        <f>SUM(C378:C389)</f>
        <v>0</v>
      </c>
      <c r="D390" s="262">
        <f>SUM(D378:D389)</f>
        <v>0</v>
      </c>
      <c r="E390" s="257">
        <f>SUM(E378:E389)</f>
        <v>0</v>
      </c>
      <c r="F390" s="257" t="e">
        <f>SUM(F378:F389)</f>
        <v>#DIV/0!</v>
      </c>
      <c r="G390" s="257">
        <f>SUM(G378:G389)</f>
        <v>0</v>
      </c>
    </row>
    <row r="391" spans="1:6" ht="12" customHeight="1" thickBot="1" thickTop="1">
      <c r="A391" s="122"/>
      <c r="B391" s="122"/>
      <c r="C391" s="123"/>
      <c r="D391" s="123"/>
      <c r="E391" s="123"/>
      <c r="F391" s="88"/>
    </row>
    <row r="392" spans="1:7" ht="25.5" thickBot="1" thickTop="1">
      <c r="A392" s="152"/>
      <c r="B392" s="156" t="s">
        <v>202</v>
      </c>
      <c r="C392" s="133" t="s">
        <v>670</v>
      </c>
      <c r="D392" s="133" t="s">
        <v>673</v>
      </c>
      <c r="E392" s="133" t="s">
        <v>674</v>
      </c>
      <c r="F392" s="367" t="s">
        <v>184</v>
      </c>
      <c r="G392" s="133" t="s">
        <v>582</v>
      </c>
    </row>
    <row r="393" spans="1:7" ht="24" thickTop="1">
      <c r="A393" s="134">
        <v>1</v>
      </c>
      <c r="B393" s="139" t="s">
        <v>121</v>
      </c>
      <c r="C393" s="259"/>
      <c r="D393" s="259"/>
      <c r="E393" s="356"/>
      <c r="F393" s="381" t="e">
        <f aca="true" t="shared" si="14" ref="F393:F402">($D393-$E393)/D393</f>
        <v>#DIV/0!</v>
      </c>
      <c r="G393" s="254"/>
    </row>
    <row r="394" spans="1:7" ht="23.25">
      <c r="A394" s="130">
        <v>2</v>
      </c>
      <c r="B394" s="42" t="s">
        <v>122</v>
      </c>
      <c r="C394" s="260"/>
      <c r="D394" s="260"/>
      <c r="E394" s="357"/>
      <c r="F394" s="382" t="e">
        <f t="shared" si="14"/>
        <v>#DIV/0!</v>
      </c>
      <c r="G394" s="255"/>
    </row>
    <row r="395" spans="1:7" ht="23.25">
      <c r="A395" s="130">
        <v>3</v>
      </c>
      <c r="B395" s="42" t="s">
        <v>210</v>
      </c>
      <c r="C395" s="260"/>
      <c r="D395" s="260"/>
      <c r="E395" s="357"/>
      <c r="F395" s="382" t="e">
        <f t="shared" si="14"/>
        <v>#DIV/0!</v>
      </c>
      <c r="G395" s="255"/>
    </row>
    <row r="396" spans="1:7" ht="23.25">
      <c r="A396" s="130">
        <v>4</v>
      </c>
      <c r="B396" s="42"/>
      <c r="C396" s="260"/>
      <c r="D396" s="260"/>
      <c r="E396" s="357"/>
      <c r="F396" s="382" t="e">
        <f t="shared" si="14"/>
        <v>#DIV/0!</v>
      </c>
      <c r="G396" s="255"/>
    </row>
    <row r="397" spans="1:7" ht="23.25">
      <c r="A397" s="130">
        <v>5</v>
      </c>
      <c r="B397" s="42"/>
      <c r="C397" s="260"/>
      <c r="D397" s="260"/>
      <c r="E397" s="357"/>
      <c r="F397" s="382"/>
      <c r="G397" s="255"/>
    </row>
    <row r="398" spans="1:7" ht="23.25">
      <c r="A398" s="130">
        <v>6</v>
      </c>
      <c r="B398" s="42"/>
      <c r="C398" s="260"/>
      <c r="D398" s="260"/>
      <c r="E398" s="357"/>
      <c r="F398" s="382"/>
      <c r="G398" s="255"/>
    </row>
    <row r="399" spans="1:7" ht="23.25">
      <c r="A399" s="130">
        <v>7</v>
      </c>
      <c r="B399" s="42"/>
      <c r="C399" s="260"/>
      <c r="D399" s="260"/>
      <c r="E399" s="357"/>
      <c r="F399" s="382"/>
      <c r="G399" s="255"/>
    </row>
    <row r="400" spans="1:7" ht="23.25">
      <c r="A400" s="130">
        <v>8</v>
      </c>
      <c r="B400" s="42"/>
      <c r="C400" s="260"/>
      <c r="D400" s="260"/>
      <c r="E400" s="357"/>
      <c r="F400" s="382" t="e">
        <f t="shared" si="14"/>
        <v>#DIV/0!</v>
      </c>
      <c r="G400" s="255"/>
    </row>
    <row r="401" spans="1:7" ht="23.25">
      <c r="A401" s="130">
        <v>9</v>
      </c>
      <c r="B401" s="42"/>
      <c r="C401" s="260"/>
      <c r="D401" s="260"/>
      <c r="E401" s="357"/>
      <c r="F401" s="382" t="e">
        <f t="shared" si="14"/>
        <v>#DIV/0!</v>
      </c>
      <c r="G401" s="255"/>
    </row>
    <row r="402" spans="1:7" ht="24" thickBot="1">
      <c r="A402" s="136">
        <v>10</v>
      </c>
      <c r="B402" s="137"/>
      <c r="C402" s="261"/>
      <c r="D402" s="261"/>
      <c r="E402" s="358"/>
      <c r="F402" s="383" t="e">
        <f t="shared" si="14"/>
        <v>#DIV/0!</v>
      </c>
      <c r="G402" s="256"/>
    </row>
    <row r="403" spans="1:7" ht="24.75" thickBot="1" thickTop="1">
      <c r="A403" s="589" t="s">
        <v>8</v>
      </c>
      <c r="B403" s="590"/>
      <c r="C403" s="262">
        <f>SUM(C393:C402)</f>
        <v>0</v>
      </c>
      <c r="D403" s="262">
        <f>SUM(D393:D402)</f>
        <v>0</v>
      </c>
      <c r="E403" s="262">
        <f>SUM(E393:E402)</f>
        <v>0</v>
      </c>
      <c r="F403" s="262" t="e">
        <f>SUM(F393:F402)</f>
        <v>#DIV/0!</v>
      </c>
      <c r="G403" s="257">
        <f>SUM(G393:G402)</f>
        <v>0</v>
      </c>
    </row>
    <row r="404" spans="1:7" ht="24.75" thickBot="1" thickTop="1">
      <c r="A404" s="597" t="s">
        <v>123</v>
      </c>
      <c r="B404" s="598"/>
      <c r="C404" s="263">
        <f>C375+C390+C403</f>
        <v>0</v>
      </c>
      <c r="D404" s="263">
        <f>D375+D390+D403</f>
        <v>0</v>
      </c>
      <c r="E404" s="263">
        <f>E375+E390+E403</f>
        <v>0</v>
      </c>
      <c r="F404" s="263" t="e">
        <f>F375+F390+F403</f>
        <v>#DIV/0!</v>
      </c>
      <c r="G404" s="258">
        <f>G375+G390+G403</f>
        <v>0</v>
      </c>
    </row>
    <row r="405" spans="1:6" ht="24.75" thickBot="1" thickTop="1">
      <c r="A405" s="15"/>
      <c r="B405" s="15"/>
      <c r="C405" s="340"/>
      <c r="D405" s="340"/>
      <c r="E405" s="340"/>
      <c r="F405" s="88"/>
    </row>
    <row r="406" spans="1:7" ht="27.75" thickBot="1" thickTop="1">
      <c r="A406" s="372" t="s">
        <v>124</v>
      </c>
      <c r="B406" s="591" t="s">
        <v>418</v>
      </c>
      <c r="C406" s="585"/>
      <c r="D406" s="585"/>
      <c r="E406" s="585"/>
      <c r="F406" s="585"/>
      <c r="G406" s="586"/>
    </row>
    <row r="407" spans="1:7" ht="25.5" thickBot="1" thickTop="1">
      <c r="A407" s="384"/>
      <c r="B407" s="385" t="s">
        <v>18</v>
      </c>
      <c r="C407" s="133" t="s">
        <v>670</v>
      </c>
      <c r="D407" s="133" t="s">
        <v>673</v>
      </c>
      <c r="E407" s="133" t="s">
        <v>674</v>
      </c>
      <c r="F407" s="359" t="s">
        <v>184</v>
      </c>
      <c r="G407" s="133" t="s">
        <v>582</v>
      </c>
    </row>
    <row r="408" spans="1:7" ht="24" thickTop="1">
      <c r="A408" s="134">
        <v>1</v>
      </c>
      <c r="B408" s="139" t="s">
        <v>419</v>
      </c>
      <c r="C408" s="259"/>
      <c r="D408" s="259"/>
      <c r="E408" s="356"/>
      <c r="F408" s="381"/>
      <c r="G408" s="254"/>
    </row>
    <row r="409" spans="1:7" ht="23.25">
      <c r="A409" s="130">
        <v>2</v>
      </c>
      <c r="B409" s="42" t="s">
        <v>420</v>
      </c>
      <c r="C409" s="260"/>
      <c r="D409" s="260"/>
      <c r="E409" s="357"/>
      <c r="F409" s="382"/>
      <c r="G409" s="255"/>
    </row>
    <row r="410" spans="1:7" ht="23.25">
      <c r="A410" s="130">
        <v>3</v>
      </c>
      <c r="B410" s="42" t="s">
        <v>19</v>
      </c>
      <c r="C410" s="260"/>
      <c r="D410" s="260"/>
      <c r="E410" s="357"/>
      <c r="F410" s="382"/>
      <c r="G410" s="255"/>
    </row>
    <row r="411" spans="1:7" ht="23.25">
      <c r="A411" s="130">
        <v>4</v>
      </c>
      <c r="B411" s="42" t="s">
        <v>20</v>
      </c>
      <c r="C411" s="260"/>
      <c r="D411" s="260"/>
      <c r="E411" s="357"/>
      <c r="F411" s="382"/>
      <c r="G411" s="255"/>
    </row>
    <row r="412" spans="1:7" ht="23.25">
      <c r="A412" s="130">
        <v>5</v>
      </c>
      <c r="B412" s="42" t="s">
        <v>21</v>
      </c>
      <c r="C412" s="260"/>
      <c r="D412" s="260"/>
      <c r="E412" s="357"/>
      <c r="F412" s="382"/>
      <c r="G412" s="255"/>
    </row>
    <row r="413" spans="1:7" ht="23.25">
      <c r="A413" s="130">
        <v>6</v>
      </c>
      <c r="B413" s="42" t="s">
        <v>22</v>
      </c>
      <c r="C413" s="260"/>
      <c r="D413" s="260"/>
      <c r="E413" s="357"/>
      <c r="F413" s="382"/>
      <c r="G413" s="255"/>
    </row>
    <row r="414" spans="1:7" ht="23.25">
      <c r="A414" s="130">
        <v>7</v>
      </c>
      <c r="B414" s="104" t="s">
        <v>23</v>
      </c>
      <c r="C414" s="260"/>
      <c r="D414" s="260"/>
      <c r="E414" s="357"/>
      <c r="F414" s="382"/>
      <c r="G414" s="255"/>
    </row>
    <row r="415" spans="1:7" ht="23.25">
      <c r="A415" s="130">
        <v>8</v>
      </c>
      <c r="B415" s="42" t="s">
        <v>208</v>
      </c>
      <c r="C415" s="260"/>
      <c r="D415" s="260"/>
      <c r="E415" s="357"/>
      <c r="F415" s="382"/>
      <c r="G415" s="255"/>
    </row>
    <row r="416" spans="1:7" ht="24" thickBot="1">
      <c r="A416" s="136">
        <v>9</v>
      </c>
      <c r="B416" s="137" t="s">
        <v>207</v>
      </c>
      <c r="C416" s="261"/>
      <c r="D416" s="261"/>
      <c r="E416" s="358"/>
      <c r="F416" s="383"/>
      <c r="G416" s="256"/>
    </row>
    <row r="417" spans="1:7" ht="24.75" thickBot="1" thickTop="1">
      <c r="A417" s="592" t="s">
        <v>8</v>
      </c>
      <c r="B417" s="588"/>
      <c r="C417" s="262">
        <f>SUM(C408:C416)</f>
        <v>0</v>
      </c>
      <c r="D417" s="262">
        <f>SUM(D408:D416)</f>
        <v>0</v>
      </c>
      <c r="E417" s="257">
        <f>SUM(E408:E416)</f>
        <v>0</v>
      </c>
      <c r="F417" s="257">
        <f>SUM(F408:F416)</f>
        <v>0</v>
      </c>
      <c r="G417" s="257">
        <f>SUM(G408:G416)</f>
        <v>0</v>
      </c>
    </row>
    <row r="418" spans="1:6" ht="24.75" thickBot="1" thickTop="1">
      <c r="A418" s="17"/>
      <c r="B418" s="70"/>
      <c r="C418" s="70"/>
      <c r="D418" s="70"/>
      <c r="E418" s="4"/>
      <c r="F418" s="88"/>
    </row>
    <row r="419" spans="1:7" ht="24.75" thickBot="1" thickTop="1">
      <c r="A419" s="152"/>
      <c r="B419" s="155" t="s">
        <v>203</v>
      </c>
      <c r="C419" s="133" t="s">
        <v>670</v>
      </c>
      <c r="D419" s="133" t="s">
        <v>673</v>
      </c>
      <c r="E419" s="133" t="s">
        <v>674</v>
      </c>
      <c r="F419" s="367" t="s">
        <v>184</v>
      </c>
      <c r="G419" s="133" t="s">
        <v>582</v>
      </c>
    </row>
    <row r="420" spans="1:7" ht="24" thickTop="1">
      <c r="A420" s="134">
        <v>1</v>
      </c>
      <c r="B420" s="139" t="s">
        <v>24</v>
      </c>
      <c r="C420" s="259"/>
      <c r="D420" s="259"/>
      <c r="E420" s="356"/>
      <c r="F420" s="381"/>
      <c r="G420" s="254"/>
    </row>
    <row r="421" spans="1:7" ht="23.25">
      <c r="A421" s="130">
        <v>2</v>
      </c>
      <c r="B421" s="42" t="s">
        <v>30</v>
      </c>
      <c r="C421" s="260"/>
      <c r="D421" s="260"/>
      <c r="E421" s="357"/>
      <c r="F421" s="382"/>
      <c r="G421" s="255"/>
    </row>
    <row r="422" spans="1:7" ht="23.25">
      <c r="A422" s="130">
        <v>3</v>
      </c>
      <c r="B422" s="42" t="s">
        <v>26</v>
      </c>
      <c r="C422" s="260"/>
      <c r="D422" s="260"/>
      <c r="E422" s="357"/>
      <c r="F422" s="382"/>
      <c r="G422" s="255"/>
    </row>
    <row r="423" spans="1:7" ht="23.25">
      <c r="A423" s="130">
        <v>4</v>
      </c>
      <c r="B423" s="42" t="s">
        <v>27</v>
      </c>
      <c r="C423" s="260"/>
      <c r="D423" s="260"/>
      <c r="E423" s="357"/>
      <c r="F423" s="382"/>
      <c r="G423" s="255"/>
    </row>
    <row r="424" spans="1:7" ht="23.25">
      <c r="A424" s="130">
        <v>5</v>
      </c>
      <c r="B424" s="42" t="s">
        <v>28</v>
      </c>
      <c r="C424" s="260"/>
      <c r="D424" s="260"/>
      <c r="E424" s="357"/>
      <c r="F424" s="382"/>
      <c r="G424" s="255"/>
    </row>
    <row r="425" spans="1:7" ht="23.25">
      <c r="A425" s="130">
        <v>6</v>
      </c>
      <c r="B425" s="39"/>
      <c r="C425" s="260"/>
      <c r="D425" s="260"/>
      <c r="E425" s="357"/>
      <c r="F425" s="382"/>
      <c r="G425" s="255"/>
    </row>
    <row r="426" spans="1:7" ht="23.25">
      <c r="A426" s="130">
        <v>7</v>
      </c>
      <c r="B426" s="42"/>
      <c r="C426" s="260"/>
      <c r="D426" s="260"/>
      <c r="E426" s="357"/>
      <c r="F426" s="382"/>
      <c r="G426" s="255"/>
    </row>
    <row r="427" spans="1:7" ht="23.25">
      <c r="A427" s="130">
        <v>8</v>
      </c>
      <c r="B427" s="42"/>
      <c r="C427" s="260"/>
      <c r="D427" s="260"/>
      <c r="E427" s="357"/>
      <c r="F427" s="382"/>
      <c r="G427" s="255"/>
    </row>
    <row r="428" spans="1:7" ht="23.25">
      <c r="A428" s="130">
        <v>9</v>
      </c>
      <c r="B428" s="42"/>
      <c r="C428" s="260"/>
      <c r="D428" s="260"/>
      <c r="E428" s="357"/>
      <c r="F428" s="382"/>
      <c r="G428" s="255"/>
    </row>
    <row r="429" spans="1:7" ht="24" thickBot="1">
      <c r="A429" s="136">
        <v>10</v>
      </c>
      <c r="B429" s="137"/>
      <c r="C429" s="261"/>
      <c r="D429" s="261"/>
      <c r="E429" s="358"/>
      <c r="F429" s="383"/>
      <c r="G429" s="256"/>
    </row>
    <row r="430" spans="1:7" ht="24.75" thickBot="1" thickTop="1">
      <c r="A430" s="592" t="s">
        <v>8</v>
      </c>
      <c r="B430" s="588"/>
      <c r="C430" s="262">
        <f>SUM(C420:C429)</f>
        <v>0</v>
      </c>
      <c r="D430" s="262">
        <f>SUM(D420:D429)</f>
        <v>0</v>
      </c>
      <c r="E430" s="262">
        <f>SUM(E420:E429)</f>
        <v>0</v>
      </c>
      <c r="F430" s="262">
        <f>SUM(F420:F429)</f>
        <v>0</v>
      </c>
      <c r="G430" s="257">
        <f>SUM(G420:G429)</f>
        <v>0</v>
      </c>
    </row>
    <row r="431" spans="1:6" ht="24.75" thickBot="1" thickTop="1">
      <c r="A431" s="16"/>
      <c r="B431" s="13"/>
      <c r="C431" s="13"/>
      <c r="D431" s="13"/>
      <c r="E431" s="14"/>
      <c r="F431" s="88"/>
    </row>
    <row r="432" spans="1:7" ht="25.5" thickBot="1" thickTop="1">
      <c r="A432" s="152"/>
      <c r="B432" s="156" t="s">
        <v>202</v>
      </c>
      <c r="C432" s="133" t="s">
        <v>670</v>
      </c>
      <c r="D432" s="133" t="s">
        <v>673</v>
      </c>
      <c r="E432" s="133" t="s">
        <v>674</v>
      </c>
      <c r="F432" s="367" t="s">
        <v>184</v>
      </c>
      <c r="G432" s="133" t="s">
        <v>582</v>
      </c>
    </row>
    <row r="433" spans="1:7" ht="24" thickTop="1">
      <c r="A433" s="134">
        <v>1</v>
      </c>
      <c r="B433" s="139" t="s">
        <v>421</v>
      </c>
      <c r="C433" s="259"/>
      <c r="D433" s="259"/>
      <c r="E433" s="356"/>
      <c r="F433" s="381"/>
      <c r="G433" s="254"/>
    </row>
    <row r="434" spans="1:7" ht="23.25">
      <c r="A434" s="130">
        <v>2</v>
      </c>
      <c r="B434" s="48" t="s">
        <v>422</v>
      </c>
      <c r="C434" s="260"/>
      <c r="D434" s="260"/>
      <c r="E434" s="357"/>
      <c r="F434" s="382"/>
      <c r="G434" s="255"/>
    </row>
    <row r="435" spans="1:7" ht="23.25">
      <c r="A435" s="130">
        <v>3</v>
      </c>
      <c r="B435" s="42" t="s">
        <v>423</v>
      </c>
      <c r="C435" s="260"/>
      <c r="D435" s="260"/>
      <c r="E435" s="357"/>
      <c r="F435" s="382"/>
      <c r="G435" s="255"/>
    </row>
    <row r="436" spans="1:7" ht="23.25">
      <c r="A436" s="130">
        <v>4</v>
      </c>
      <c r="B436" s="42" t="s">
        <v>424</v>
      </c>
      <c r="C436" s="260"/>
      <c r="D436" s="260"/>
      <c r="E436" s="357"/>
      <c r="F436" s="382"/>
      <c r="G436" s="255"/>
    </row>
    <row r="437" spans="1:7" ht="23.25">
      <c r="A437" s="130">
        <v>5</v>
      </c>
      <c r="B437" s="386"/>
      <c r="C437" s="260"/>
      <c r="D437" s="260"/>
      <c r="E437" s="357"/>
      <c r="F437" s="382"/>
      <c r="G437" s="255"/>
    </row>
    <row r="438" spans="1:7" ht="23.25">
      <c r="A438" s="130">
        <v>6</v>
      </c>
      <c r="B438" s="42"/>
      <c r="C438" s="260"/>
      <c r="D438" s="260"/>
      <c r="E438" s="357"/>
      <c r="F438" s="382"/>
      <c r="G438" s="255"/>
    </row>
    <row r="439" spans="1:7" ht="23.25">
      <c r="A439" s="130">
        <v>7</v>
      </c>
      <c r="B439" s="42"/>
      <c r="C439" s="260"/>
      <c r="D439" s="260"/>
      <c r="E439" s="357"/>
      <c r="F439" s="382"/>
      <c r="G439" s="255"/>
    </row>
    <row r="440" spans="1:7" ht="23.25">
      <c r="A440" s="130">
        <v>8</v>
      </c>
      <c r="B440" s="42"/>
      <c r="C440" s="260"/>
      <c r="D440" s="260"/>
      <c r="E440" s="357"/>
      <c r="F440" s="382"/>
      <c r="G440" s="255"/>
    </row>
    <row r="441" spans="1:7" ht="23.25">
      <c r="A441" s="130">
        <v>9</v>
      </c>
      <c r="B441" s="42"/>
      <c r="C441" s="260"/>
      <c r="D441" s="260"/>
      <c r="E441" s="357"/>
      <c r="F441" s="382"/>
      <c r="G441" s="255"/>
    </row>
    <row r="442" spans="1:7" ht="23.25">
      <c r="A442" s="130">
        <v>10</v>
      </c>
      <c r="B442" s="42"/>
      <c r="C442" s="260"/>
      <c r="D442" s="260"/>
      <c r="E442" s="357"/>
      <c r="F442" s="382"/>
      <c r="G442" s="255"/>
    </row>
    <row r="443" spans="1:7" ht="23.25">
      <c r="A443" s="130">
        <v>11</v>
      </c>
      <c r="B443" s="42"/>
      <c r="C443" s="260"/>
      <c r="D443" s="260"/>
      <c r="E443" s="357"/>
      <c r="F443" s="382"/>
      <c r="G443" s="255"/>
    </row>
    <row r="444" spans="1:7" ht="24" thickBot="1">
      <c r="A444" s="136">
        <v>12</v>
      </c>
      <c r="B444" s="158"/>
      <c r="C444" s="261"/>
      <c r="D444" s="261"/>
      <c r="E444" s="358"/>
      <c r="F444" s="383"/>
      <c r="G444" s="256"/>
    </row>
    <row r="445" spans="1:7" ht="24.75" thickBot="1" thickTop="1">
      <c r="A445" s="592" t="s">
        <v>8</v>
      </c>
      <c r="B445" s="588"/>
      <c r="C445" s="238">
        <f>SUM(C433:C444)</f>
        <v>0</v>
      </c>
      <c r="D445" s="238">
        <f>SUM(D433:D444)</f>
        <v>0</v>
      </c>
      <c r="E445" s="262">
        <f>SUM(E433:E444)</f>
        <v>0</v>
      </c>
      <c r="F445" s="262">
        <f>SUM(F433:F444)</f>
        <v>0</v>
      </c>
      <c r="G445" s="257">
        <f>SUM(G433:G444)</f>
        <v>0</v>
      </c>
    </row>
    <row r="446" spans="1:7" ht="24.75" thickBot="1" thickTop="1">
      <c r="A446" s="597" t="s">
        <v>31</v>
      </c>
      <c r="B446" s="598"/>
      <c r="C446" s="249">
        <f>C417+C430+C445</f>
        <v>0</v>
      </c>
      <c r="D446" s="249">
        <f>D417+D430+D445</f>
        <v>0</v>
      </c>
      <c r="E446" s="263">
        <f>E417+E430+E445</f>
        <v>0</v>
      </c>
      <c r="F446" s="263">
        <f>F417+F430+F445</f>
        <v>0</v>
      </c>
      <c r="G446" s="258">
        <f>G417+G430+G445</f>
        <v>0</v>
      </c>
    </row>
    <row r="447" spans="1:6" ht="24.75" thickBot="1" thickTop="1">
      <c r="A447" s="9"/>
      <c r="B447" s="9"/>
      <c r="C447" s="341"/>
      <c r="D447" s="341"/>
      <c r="E447" s="341"/>
      <c r="F447" s="88"/>
    </row>
    <row r="448" spans="1:7" ht="27.75" thickBot="1" thickTop="1">
      <c r="A448" s="372" t="s">
        <v>53</v>
      </c>
      <c r="B448" s="591" t="s">
        <v>425</v>
      </c>
      <c r="C448" s="585"/>
      <c r="D448" s="585"/>
      <c r="E448" s="585"/>
      <c r="F448" s="585"/>
      <c r="G448" s="586"/>
    </row>
    <row r="449" spans="1:7" ht="25.5" thickBot="1" thickTop="1">
      <c r="A449" s="152"/>
      <c r="B449" s="156" t="s">
        <v>18</v>
      </c>
      <c r="C449" s="133" t="s">
        <v>670</v>
      </c>
      <c r="D449" s="133" t="s">
        <v>673</v>
      </c>
      <c r="E449" s="133" t="s">
        <v>674</v>
      </c>
      <c r="F449" s="367" t="s">
        <v>184</v>
      </c>
      <c r="G449" s="133" t="s">
        <v>582</v>
      </c>
    </row>
    <row r="450" spans="1:7" ht="24" thickTop="1">
      <c r="A450" s="134">
        <v>1</v>
      </c>
      <c r="B450" s="139" t="s">
        <v>83</v>
      </c>
      <c r="C450" s="259"/>
      <c r="D450" s="259"/>
      <c r="E450" s="356"/>
      <c r="F450" s="381" t="e">
        <f aca="true" t="shared" si="15" ref="F450:F458">($D450-$E450)/D450</f>
        <v>#DIV/0!</v>
      </c>
      <c r="G450" s="254"/>
    </row>
    <row r="451" spans="1:7" ht="23.25">
      <c r="A451" s="130">
        <v>2</v>
      </c>
      <c r="B451" s="42" t="s">
        <v>426</v>
      </c>
      <c r="C451" s="260"/>
      <c r="D451" s="260"/>
      <c r="E451" s="357"/>
      <c r="F451" s="382" t="e">
        <f t="shared" si="15"/>
        <v>#DIV/0!</v>
      </c>
      <c r="G451" s="255"/>
    </row>
    <row r="452" spans="1:7" ht="23.25">
      <c r="A452" s="130">
        <v>3</v>
      </c>
      <c r="B452" s="42" t="s">
        <v>19</v>
      </c>
      <c r="C452" s="260"/>
      <c r="D452" s="260"/>
      <c r="E452" s="357"/>
      <c r="F452" s="382" t="e">
        <f t="shared" si="15"/>
        <v>#DIV/0!</v>
      </c>
      <c r="G452" s="255"/>
    </row>
    <row r="453" spans="1:7" ht="23.25">
      <c r="A453" s="130">
        <v>4</v>
      </c>
      <c r="B453" s="42" t="s">
        <v>20</v>
      </c>
      <c r="C453" s="260"/>
      <c r="D453" s="260"/>
      <c r="E453" s="357"/>
      <c r="F453" s="382" t="e">
        <f t="shared" si="15"/>
        <v>#DIV/0!</v>
      </c>
      <c r="G453" s="255"/>
    </row>
    <row r="454" spans="1:7" ht="23.25">
      <c r="A454" s="130">
        <v>5</v>
      </c>
      <c r="B454" s="42" t="s">
        <v>21</v>
      </c>
      <c r="C454" s="260"/>
      <c r="D454" s="260"/>
      <c r="E454" s="357"/>
      <c r="F454" s="382" t="e">
        <f t="shared" si="15"/>
        <v>#DIV/0!</v>
      </c>
      <c r="G454" s="255"/>
    </row>
    <row r="455" spans="1:7" ht="23.25">
      <c r="A455" s="130">
        <v>6</v>
      </c>
      <c r="B455" s="42" t="s">
        <v>22</v>
      </c>
      <c r="C455" s="260"/>
      <c r="D455" s="260"/>
      <c r="E455" s="357"/>
      <c r="F455" s="382"/>
      <c r="G455" s="255"/>
    </row>
    <row r="456" spans="1:7" ht="23.25">
      <c r="A456" s="130">
        <v>7</v>
      </c>
      <c r="B456" s="104" t="s">
        <v>23</v>
      </c>
      <c r="C456" s="260"/>
      <c r="D456" s="260"/>
      <c r="E456" s="357"/>
      <c r="F456" s="382"/>
      <c r="G456" s="255"/>
    </row>
    <row r="457" spans="1:7" ht="23.25">
      <c r="A457" s="130">
        <v>8</v>
      </c>
      <c r="B457" s="42" t="s">
        <v>208</v>
      </c>
      <c r="C457" s="260"/>
      <c r="D457" s="260"/>
      <c r="E457" s="357"/>
      <c r="F457" s="382" t="e">
        <f t="shared" si="15"/>
        <v>#DIV/0!</v>
      </c>
      <c r="G457" s="255"/>
    </row>
    <row r="458" spans="1:7" ht="24" thickBot="1">
      <c r="A458" s="136">
        <v>9</v>
      </c>
      <c r="B458" s="137" t="s">
        <v>207</v>
      </c>
      <c r="C458" s="261"/>
      <c r="D458" s="261"/>
      <c r="E458" s="358"/>
      <c r="F458" s="383" t="e">
        <f t="shared" si="15"/>
        <v>#DIV/0!</v>
      </c>
      <c r="G458" s="256"/>
    </row>
    <row r="459" spans="1:7" ht="24.75" thickBot="1" thickTop="1">
      <c r="A459" s="592" t="s">
        <v>8</v>
      </c>
      <c r="B459" s="588"/>
      <c r="C459" s="262">
        <f>SUM(C450:C458)</f>
        <v>0</v>
      </c>
      <c r="D459" s="262">
        <f>SUM(D450:D458)</f>
        <v>0</v>
      </c>
      <c r="E459" s="262">
        <f>SUM(E450:E458)</f>
        <v>0</v>
      </c>
      <c r="F459" s="262" t="e">
        <f>SUM(F450:F458)</f>
        <v>#DIV/0!</v>
      </c>
      <c r="G459" s="257">
        <f>SUM(G450:G458)</f>
        <v>0</v>
      </c>
    </row>
    <row r="460" spans="1:6" ht="24.75" thickBot="1" thickTop="1">
      <c r="A460" s="17"/>
      <c r="B460" s="70"/>
      <c r="C460" s="70"/>
      <c r="D460" s="70"/>
      <c r="E460" s="4"/>
      <c r="F460" s="88"/>
    </row>
    <row r="461" spans="1:7" ht="24.75" thickBot="1" thickTop="1">
      <c r="A461" s="152"/>
      <c r="B461" s="155" t="s">
        <v>203</v>
      </c>
      <c r="C461" s="133" t="s">
        <v>670</v>
      </c>
      <c r="D461" s="133" t="s">
        <v>673</v>
      </c>
      <c r="E461" s="133" t="s">
        <v>674</v>
      </c>
      <c r="F461" s="367" t="s">
        <v>184</v>
      </c>
      <c r="G461" s="133" t="s">
        <v>582</v>
      </c>
    </row>
    <row r="462" spans="1:7" ht="24" thickTop="1">
      <c r="A462" s="134">
        <v>1</v>
      </c>
      <c r="B462" s="139" t="s">
        <v>24</v>
      </c>
      <c r="C462" s="259"/>
      <c r="D462" s="259"/>
      <c r="E462" s="356"/>
      <c r="F462" s="381" t="e">
        <f aca="true" t="shared" si="16" ref="F462:F471">($D462-$E462)/D462</f>
        <v>#DIV/0!</v>
      </c>
      <c r="G462" s="254"/>
    </row>
    <row r="463" spans="1:7" ht="23.25">
      <c r="A463" s="130">
        <v>2</v>
      </c>
      <c r="B463" s="42" t="s">
        <v>30</v>
      </c>
      <c r="C463" s="260"/>
      <c r="D463" s="260"/>
      <c r="E463" s="357"/>
      <c r="F463" s="382" t="e">
        <f t="shared" si="16"/>
        <v>#DIV/0!</v>
      </c>
      <c r="G463" s="255"/>
    </row>
    <row r="464" spans="1:7" ht="23.25">
      <c r="A464" s="130">
        <v>3</v>
      </c>
      <c r="B464" s="42" t="s">
        <v>26</v>
      </c>
      <c r="C464" s="260"/>
      <c r="D464" s="260"/>
      <c r="E464" s="357"/>
      <c r="F464" s="382" t="e">
        <f t="shared" si="16"/>
        <v>#DIV/0!</v>
      </c>
      <c r="G464" s="255"/>
    </row>
    <row r="465" spans="1:7" ht="23.25">
      <c r="A465" s="130">
        <v>4</v>
      </c>
      <c r="B465" s="42" t="s">
        <v>27</v>
      </c>
      <c r="C465" s="260"/>
      <c r="D465" s="260"/>
      <c r="E465" s="357"/>
      <c r="F465" s="382" t="e">
        <f t="shared" si="16"/>
        <v>#DIV/0!</v>
      </c>
      <c r="G465" s="255"/>
    </row>
    <row r="466" spans="1:7" ht="23.25">
      <c r="A466" s="130">
        <v>5</v>
      </c>
      <c r="B466" s="42" t="s">
        <v>28</v>
      </c>
      <c r="C466" s="260"/>
      <c r="D466" s="260"/>
      <c r="E466" s="357"/>
      <c r="F466" s="382" t="e">
        <f t="shared" si="16"/>
        <v>#DIV/0!</v>
      </c>
      <c r="G466" s="255"/>
    </row>
    <row r="467" spans="1:7" ht="23.25">
      <c r="A467" s="130">
        <v>6</v>
      </c>
      <c r="B467" s="39"/>
      <c r="C467" s="260"/>
      <c r="D467" s="260"/>
      <c r="E467" s="357"/>
      <c r="F467" s="382" t="e">
        <f t="shared" si="16"/>
        <v>#DIV/0!</v>
      </c>
      <c r="G467" s="255"/>
    </row>
    <row r="468" spans="1:7" ht="23.25">
      <c r="A468" s="130">
        <v>7</v>
      </c>
      <c r="B468" s="42"/>
      <c r="C468" s="260"/>
      <c r="D468" s="260"/>
      <c r="E468" s="357"/>
      <c r="F468" s="382" t="e">
        <f t="shared" si="16"/>
        <v>#DIV/0!</v>
      </c>
      <c r="G468" s="255"/>
    </row>
    <row r="469" spans="1:7" ht="23.25">
      <c r="A469" s="130">
        <v>8</v>
      </c>
      <c r="B469" s="42"/>
      <c r="C469" s="260"/>
      <c r="D469" s="260"/>
      <c r="E469" s="357"/>
      <c r="F469" s="382" t="e">
        <f t="shared" si="16"/>
        <v>#DIV/0!</v>
      </c>
      <c r="G469" s="255"/>
    </row>
    <row r="470" spans="1:7" ht="23.25">
      <c r="A470" s="130">
        <v>9</v>
      </c>
      <c r="B470" s="42"/>
      <c r="C470" s="260"/>
      <c r="D470" s="260"/>
      <c r="E470" s="357"/>
      <c r="F470" s="382" t="e">
        <f t="shared" si="16"/>
        <v>#DIV/0!</v>
      </c>
      <c r="G470" s="255"/>
    </row>
    <row r="471" spans="1:7" ht="24" thickBot="1">
      <c r="A471" s="136">
        <v>10</v>
      </c>
      <c r="B471" s="137"/>
      <c r="C471" s="261"/>
      <c r="D471" s="261"/>
      <c r="E471" s="358"/>
      <c r="F471" s="383" t="e">
        <f t="shared" si="16"/>
        <v>#DIV/0!</v>
      </c>
      <c r="G471" s="256"/>
    </row>
    <row r="472" spans="1:7" ht="24.75" thickBot="1" thickTop="1">
      <c r="A472" s="592" t="s">
        <v>8</v>
      </c>
      <c r="B472" s="588"/>
      <c r="C472" s="262">
        <f>SUM(C462:C471)</f>
        <v>0</v>
      </c>
      <c r="D472" s="262">
        <f>SUM(D462:D471)</f>
        <v>0</v>
      </c>
      <c r="E472" s="262">
        <f>SUM(E462:E471)</f>
        <v>0</v>
      </c>
      <c r="F472" s="262" t="e">
        <f>SUM(F462:F471)</f>
        <v>#DIV/0!</v>
      </c>
      <c r="G472" s="257">
        <f>SUM(G462:G471)</f>
        <v>0</v>
      </c>
    </row>
    <row r="473" spans="1:6" s="125" customFormat="1" ht="24" thickTop="1">
      <c r="A473" s="122"/>
      <c r="B473" s="122"/>
      <c r="C473" s="123"/>
      <c r="D473" s="123"/>
      <c r="E473" s="123"/>
      <c r="F473" s="124"/>
    </row>
    <row r="474" spans="1:6" ht="24" thickBot="1">
      <c r="A474" s="16"/>
      <c r="B474" s="13"/>
      <c r="C474" s="13"/>
      <c r="D474" s="13"/>
      <c r="E474" s="14"/>
      <c r="F474" s="88"/>
    </row>
    <row r="475" spans="1:7" ht="25.5" thickBot="1" thickTop="1">
      <c r="A475" s="152"/>
      <c r="B475" s="156" t="s">
        <v>202</v>
      </c>
      <c r="C475" s="133" t="s">
        <v>670</v>
      </c>
      <c r="D475" s="133" t="s">
        <v>673</v>
      </c>
      <c r="E475" s="133" t="s">
        <v>674</v>
      </c>
      <c r="F475" s="367" t="s">
        <v>184</v>
      </c>
      <c r="G475" s="133" t="s">
        <v>582</v>
      </c>
    </row>
    <row r="476" spans="1:7" ht="24" thickTop="1">
      <c r="A476" s="134">
        <v>1</v>
      </c>
      <c r="B476" s="157" t="s">
        <v>125</v>
      </c>
      <c r="C476" s="259"/>
      <c r="D476" s="259"/>
      <c r="E476" s="356"/>
      <c r="F476" s="381" t="e">
        <f aca="true" t="shared" si="17" ref="F476:F487">($D476-$E476)/D476</f>
        <v>#DIV/0!</v>
      </c>
      <c r="G476" s="254"/>
    </row>
    <row r="477" spans="1:7" ht="23.25">
      <c r="A477" s="130">
        <v>2</v>
      </c>
      <c r="B477" s="42" t="s">
        <v>126</v>
      </c>
      <c r="C477" s="260"/>
      <c r="D477" s="260"/>
      <c r="E477" s="357"/>
      <c r="F477" s="382" t="e">
        <f t="shared" si="17"/>
        <v>#DIV/0!</v>
      </c>
      <c r="G477" s="255"/>
    </row>
    <row r="478" spans="1:7" ht="23.25">
      <c r="A478" s="130">
        <v>3</v>
      </c>
      <c r="B478" s="42" t="s">
        <v>127</v>
      </c>
      <c r="C478" s="260"/>
      <c r="D478" s="260"/>
      <c r="E478" s="357"/>
      <c r="F478" s="382" t="e">
        <f t="shared" si="17"/>
        <v>#DIV/0!</v>
      </c>
      <c r="G478" s="255"/>
    </row>
    <row r="479" spans="1:7" ht="23.25">
      <c r="A479" s="130">
        <v>4</v>
      </c>
      <c r="B479" s="42" t="s">
        <v>128</v>
      </c>
      <c r="C479" s="260"/>
      <c r="D479" s="260"/>
      <c r="E479" s="357"/>
      <c r="F479" s="382" t="e">
        <f t="shared" si="17"/>
        <v>#DIV/0!</v>
      </c>
      <c r="G479" s="255"/>
    </row>
    <row r="480" spans="1:7" ht="23.25">
      <c r="A480" s="130">
        <v>5</v>
      </c>
      <c r="B480" s="42" t="s">
        <v>229</v>
      </c>
      <c r="C480" s="260"/>
      <c r="D480" s="260"/>
      <c r="E480" s="357"/>
      <c r="F480" s="382" t="e">
        <f t="shared" si="17"/>
        <v>#DIV/0!</v>
      </c>
      <c r="G480" s="255"/>
    </row>
    <row r="481" spans="1:7" ht="23.25">
      <c r="A481" s="130">
        <v>6</v>
      </c>
      <c r="B481" s="45" t="s">
        <v>427</v>
      </c>
      <c r="C481" s="260"/>
      <c r="D481" s="260"/>
      <c r="E481" s="357"/>
      <c r="F481" s="382" t="e">
        <f t="shared" si="17"/>
        <v>#DIV/0!</v>
      </c>
      <c r="G481" s="255"/>
    </row>
    <row r="482" spans="1:7" ht="18.75" customHeight="1">
      <c r="A482" s="130">
        <v>7</v>
      </c>
      <c r="B482" s="42" t="s">
        <v>428</v>
      </c>
      <c r="C482" s="260"/>
      <c r="D482" s="260"/>
      <c r="E482" s="357"/>
      <c r="F482" s="382" t="e">
        <f t="shared" si="17"/>
        <v>#DIV/0!</v>
      </c>
      <c r="G482" s="255"/>
    </row>
    <row r="483" spans="1:7" ht="23.25">
      <c r="A483" s="130">
        <v>8</v>
      </c>
      <c r="B483" s="42" t="s">
        <v>429</v>
      </c>
      <c r="C483" s="260"/>
      <c r="D483" s="260"/>
      <c r="E483" s="357"/>
      <c r="F483" s="382" t="e">
        <f t="shared" si="17"/>
        <v>#DIV/0!</v>
      </c>
      <c r="G483" s="255"/>
    </row>
    <row r="484" spans="1:7" ht="23.25">
      <c r="A484" s="130">
        <v>9</v>
      </c>
      <c r="B484" s="42" t="s">
        <v>232</v>
      </c>
      <c r="C484" s="260"/>
      <c r="D484" s="260"/>
      <c r="E484" s="357"/>
      <c r="F484" s="382" t="e">
        <f t="shared" si="17"/>
        <v>#DIV/0!</v>
      </c>
      <c r="G484" s="255"/>
    </row>
    <row r="485" spans="1:7" ht="19.5" customHeight="1">
      <c r="A485" s="130">
        <v>10</v>
      </c>
      <c r="B485" s="342" t="s">
        <v>430</v>
      </c>
      <c r="C485" s="260"/>
      <c r="D485" s="260"/>
      <c r="E485" s="357"/>
      <c r="F485" s="382" t="e">
        <f t="shared" si="17"/>
        <v>#DIV/0!</v>
      </c>
      <c r="G485" s="255"/>
    </row>
    <row r="486" spans="1:7" ht="19.5" customHeight="1">
      <c r="A486" s="130">
        <v>11</v>
      </c>
      <c r="B486" s="42"/>
      <c r="C486" s="260"/>
      <c r="D486" s="260"/>
      <c r="E486" s="357"/>
      <c r="F486" s="382" t="e">
        <f t="shared" si="17"/>
        <v>#DIV/0!</v>
      </c>
      <c r="G486" s="255"/>
    </row>
    <row r="487" spans="1:7" ht="21" customHeight="1" thickBot="1">
      <c r="A487" s="136">
        <v>12</v>
      </c>
      <c r="B487" s="158"/>
      <c r="C487" s="261"/>
      <c r="D487" s="261"/>
      <c r="E487" s="358"/>
      <c r="F487" s="383" t="e">
        <f t="shared" si="17"/>
        <v>#DIV/0!</v>
      </c>
      <c r="G487" s="256"/>
    </row>
    <row r="488" spans="1:7" ht="24.75" thickBot="1" thickTop="1">
      <c r="A488" s="592" t="s">
        <v>8</v>
      </c>
      <c r="B488" s="588"/>
      <c r="C488" s="238">
        <f>SUM(C476:C487)</f>
        <v>0</v>
      </c>
      <c r="D488" s="238">
        <f>SUM(D476:D487)</f>
        <v>0</v>
      </c>
      <c r="E488" s="262">
        <f>SUM(E476:E487)</f>
        <v>0</v>
      </c>
      <c r="F488" s="262" t="e">
        <f>SUM(F476:F487)</f>
        <v>#DIV/0!</v>
      </c>
      <c r="G488" s="257">
        <f>SUM(G476:G487)</f>
        <v>0</v>
      </c>
    </row>
    <row r="489" spans="1:7" ht="24.75" thickBot="1" thickTop="1">
      <c r="A489" s="597" t="s">
        <v>130</v>
      </c>
      <c r="B489" s="598"/>
      <c r="C489" s="249">
        <f>C459+C472+C488</f>
        <v>0</v>
      </c>
      <c r="D489" s="249">
        <f>D459+D472+D488</f>
        <v>0</v>
      </c>
      <c r="E489" s="263">
        <f>E459+E472+E488</f>
        <v>0</v>
      </c>
      <c r="F489" s="263" t="e">
        <f>F459+F472+F488</f>
        <v>#DIV/0!</v>
      </c>
      <c r="G489" s="258">
        <f>G459+G472+G488</f>
        <v>0</v>
      </c>
    </row>
    <row r="490" spans="1:6" ht="24.75" thickBot="1" thickTop="1">
      <c r="A490" s="10"/>
      <c r="B490" s="9"/>
      <c r="C490" s="10"/>
      <c r="D490" s="10"/>
      <c r="E490" s="7"/>
      <c r="F490" s="88"/>
    </row>
    <row r="491" spans="1:7" ht="24.75" thickBot="1" thickTop="1">
      <c r="A491" s="373" t="s">
        <v>77</v>
      </c>
      <c r="B491" s="599" t="s">
        <v>431</v>
      </c>
      <c r="C491" s="600"/>
      <c r="D491" s="600"/>
      <c r="E491" s="600"/>
      <c r="F491" s="600"/>
      <c r="G491" s="601"/>
    </row>
    <row r="492" spans="1:7" ht="24.75" thickBot="1" thickTop="1">
      <c r="A492" s="152"/>
      <c r="B492" s="160" t="s">
        <v>129</v>
      </c>
      <c r="C492" s="133" t="s">
        <v>670</v>
      </c>
      <c r="D492" s="133" t="s">
        <v>673</v>
      </c>
      <c r="E492" s="133" t="s">
        <v>674</v>
      </c>
      <c r="F492" s="367" t="s">
        <v>184</v>
      </c>
      <c r="G492" s="133" t="s">
        <v>582</v>
      </c>
    </row>
    <row r="493" spans="1:7" ht="24" thickTop="1">
      <c r="A493" s="134">
        <v>1</v>
      </c>
      <c r="B493" s="135" t="s">
        <v>230</v>
      </c>
      <c r="C493" s="241"/>
      <c r="D493" s="241"/>
      <c r="E493" s="356"/>
      <c r="F493" s="381" t="e">
        <f aca="true" t="shared" si="18" ref="F493:F501">($D493-$E493)/D493</f>
        <v>#DIV/0!</v>
      </c>
      <c r="G493" s="254"/>
    </row>
    <row r="494" spans="1:7" ht="23.25">
      <c r="A494" s="130">
        <v>2</v>
      </c>
      <c r="B494" s="42" t="s">
        <v>231</v>
      </c>
      <c r="C494" s="242"/>
      <c r="D494" s="242"/>
      <c r="E494" s="357"/>
      <c r="F494" s="382" t="e">
        <f t="shared" si="18"/>
        <v>#DIV/0!</v>
      </c>
      <c r="G494" s="255"/>
    </row>
    <row r="495" spans="1:7" ht="23.25">
      <c r="A495" s="130">
        <v>3</v>
      </c>
      <c r="B495" s="42" t="s">
        <v>19</v>
      </c>
      <c r="C495" s="242"/>
      <c r="D495" s="242"/>
      <c r="E495" s="357"/>
      <c r="F495" s="382" t="e">
        <f t="shared" si="18"/>
        <v>#DIV/0!</v>
      </c>
      <c r="G495" s="255"/>
    </row>
    <row r="496" spans="1:7" ht="23.25">
      <c r="A496" s="130">
        <v>4</v>
      </c>
      <c r="B496" s="42" t="s">
        <v>20</v>
      </c>
      <c r="C496" s="242"/>
      <c r="D496" s="242"/>
      <c r="E496" s="357"/>
      <c r="F496" s="382"/>
      <c r="G496" s="255"/>
    </row>
    <row r="497" spans="1:7" ht="23.25">
      <c r="A497" s="130">
        <v>5</v>
      </c>
      <c r="B497" s="42" t="s">
        <v>21</v>
      </c>
      <c r="C497" s="242"/>
      <c r="D497" s="242"/>
      <c r="E497" s="357"/>
      <c r="F497" s="382"/>
      <c r="G497" s="255"/>
    </row>
    <row r="498" spans="1:7" ht="23.25">
      <c r="A498" s="130">
        <v>6</v>
      </c>
      <c r="B498" s="42" t="s">
        <v>22</v>
      </c>
      <c r="C498" s="242"/>
      <c r="D498" s="242"/>
      <c r="E498" s="357"/>
      <c r="F498" s="382"/>
      <c r="G498" s="255"/>
    </row>
    <row r="499" spans="1:7" ht="23.25">
      <c r="A499" s="130">
        <v>7</v>
      </c>
      <c r="B499" s="42" t="s">
        <v>23</v>
      </c>
      <c r="C499" s="242"/>
      <c r="D499" s="242"/>
      <c r="E499" s="357"/>
      <c r="F499" s="382"/>
      <c r="G499" s="255"/>
    </row>
    <row r="500" spans="1:7" ht="23.25">
      <c r="A500" s="130">
        <v>8</v>
      </c>
      <c r="B500" s="42" t="s">
        <v>208</v>
      </c>
      <c r="C500" s="242"/>
      <c r="D500" s="242"/>
      <c r="E500" s="357"/>
      <c r="F500" s="382" t="e">
        <f t="shared" si="18"/>
        <v>#DIV/0!</v>
      </c>
      <c r="G500" s="255"/>
    </row>
    <row r="501" spans="1:7" ht="24" thickBot="1">
      <c r="A501" s="136">
        <v>9</v>
      </c>
      <c r="B501" s="137" t="s">
        <v>207</v>
      </c>
      <c r="C501" s="243"/>
      <c r="D501" s="243"/>
      <c r="E501" s="358"/>
      <c r="F501" s="383" t="e">
        <f t="shared" si="18"/>
        <v>#DIV/0!</v>
      </c>
      <c r="G501" s="256"/>
    </row>
    <row r="502" spans="1:7" ht="24.75" thickBot="1" thickTop="1">
      <c r="A502" s="592" t="s">
        <v>134</v>
      </c>
      <c r="B502" s="588"/>
      <c r="C502" s="262">
        <f>SUM(C493:C501)</f>
        <v>0</v>
      </c>
      <c r="D502" s="262">
        <f>SUM(D493:D501)</f>
        <v>0</v>
      </c>
      <c r="E502" s="262">
        <f>SUM(E493:E501)</f>
        <v>0</v>
      </c>
      <c r="F502" s="262" t="e">
        <f>SUM(F493:F501)</f>
        <v>#DIV/0!</v>
      </c>
      <c r="G502" s="257">
        <f>SUM(G493:G501)</f>
        <v>0</v>
      </c>
    </row>
    <row r="503" spans="1:6" s="125" customFormat="1" ht="24.75" thickBot="1" thickTop="1">
      <c r="A503" s="122"/>
      <c r="B503" s="122"/>
      <c r="C503" s="122"/>
      <c r="D503" s="122"/>
      <c r="E503" s="122"/>
      <c r="F503" s="124"/>
    </row>
    <row r="504" spans="1:7" ht="24.75" thickBot="1" thickTop="1">
      <c r="A504" s="152"/>
      <c r="B504" s="161" t="s">
        <v>205</v>
      </c>
      <c r="C504" s="133" t="s">
        <v>670</v>
      </c>
      <c r="D504" s="133" t="s">
        <v>673</v>
      </c>
      <c r="E504" s="133" t="s">
        <v>674</v>
      </c>
      <c r="F504" s="367" t="s">
        <v>184</v>
      </c>
      <c r="G504" s="133" t="s">
        <v>582</v>
      </c>
    </row>
    <row r="505" spans="1:7" ht="24" thickTop="1">
      <c r="A505" s="134">
        <v>1</v>
      </c>
      <c r="B505" s="139" t="s">
        <v>24</v>
      </c>
      <c r="C505" s="374"/>
      <c r="D505" s="374"/>
      <c r="E505" s="374"/>
      <c r="F505" s="381" t="e">
        <f aca="true" t="shared" si="19" ref="F505:F515">($D505-$E505)/D505</f>
        <v>#DIV/0!</v>
      </c>
      <c r="G505" s="375"/>
    </row>
    <row r="506" spans="1:7" ht="23.25">
      <c r="A506" s="130">
        <v>2</v>
      </c>
      <c r="B506" s="42" t="s">
        <v>97</v>
      </c>
      <c r="C506" s="266"/>
      <c r="D506" s="266"/>
      <c r="E506" s="266"/>
      <c r="F506" s="382" t="e">
        <f t="shared" si="19"/>
        <v>#DIV/0!</v>
      </c>
      <c r="G506" s="376"/>
    </row>
    <row r="507" spans="1:7" ht="23.25">
      <c r="A507" s="130">
        <v>3</v>
      </c>
      <c r="B507" s="42" t="s">
        <v>26</v>
      </c>
      <c r="C507" s="266"/>
      <c r="D507" s="266"/>
      <c r="E507" s="266"/>
      <c r="F507" s="382" t="e">
        <f t="shared" si="19"/>
        <v>#DIV/0!</v>
      </c>
      <c r="G507" s="376"/>
    </row>
    <row r="508" spans="1:7" ht="23.25">
      <c r="A508" s="130">
        <v>4</v>
      </c>
      <c r="B508" s="42" t="s">
        <v>98</v>
      </c>
      <c r="C508" s="266"/>
      <c r="D508" s="266"/>
      <c r="E508" s="266"/>
      <c r="F508" s="382" t="e">
        <f t="shared" si="19"/>
        <v>#DIV/0!</v>
      </c>
      <c r="G508" s="376"/>
    </row>
    <row r="509" spans="1:7" ht="23.25">
      <c r="A509" s="130">
        <v>5</v>
      </c>
      <c r="B509" s="42" t="s">
        <v>28</v>
      </c>
      <c r="C509" s="266"/>
      <c r="D509" s="266"/>
      <c r="E509" s="266"/>
      <c r="F509" s="382" t="e">
        <f t="shared" si="19"/>
        <v>#DIV/0!</v>
      </c>
      <c r="G509" s="376"/>
    </row>
    <row r="510" spans="1:7" ht="23.25">
      <c r="A510" s="130">
        <v>6</v>
      </c>
      <c r="B510" s="42" t="s">
        <v>99</v>
      </c>
      <c r="C510" s="266"/>
      <c r="D510" s="266"/>
      <c r="E510" s="266"/>
      <c r="F510" s="382"/>
      <c r="G510" s="376"/>
    </row>
    <row r="511" spans="1:7" ht="23.25">
      <c r="A511" s="130">
        <v>7</v>
      </c>
      <c r="B511" s="42" t="s">
        <v>30</v>
      </c>
      <c r="C511" s="266"/>
      <c r="D511" s="266"/>
      <c r="E511" s="266"/>
      <c r="F511" s="382"/>
      <c r="G511" s="376"/>
    </row>
    <row r="512" spans="1:7" ht="23.25">
      <c r="A512" s="130"/>
      <c r="B512" s="42"/>
      <c r="C512" s="266"/>
      <c r="D512" s="266"/>
      <c r="E512" s="266"/>
      <c r="F512" s="382"/>
      <c r="G512" s="376"/>
    </row>
    <row r="513" spans="1:7" ht="23.25">
      <c r="A513" s="130"/>
      <c r="B513" s="42"/>
      <c r="C513" s="266"/>
      <c r="D513" s="266"/>
      <c r="E513" s="266"/>
      <c r="F513" s="382"/>
      <c r="G513" s="376"/>
    </row>
    <row r="514" spans="1:7" ht="23.25">
      <c r="A514" s="130"/>
      <c r="B514" s="42"/>
      <c r="C514" s="266"/>
      <c r="D514" s="266"/>
      <c r="E514" s="266"/>
      <c r="F514" s="382"/>
      <c r="G514" s="376"/>
    </row>
    <row r="515" spans="1:7" ht="24" thickBot="1">
      <c r="A515" s="151"/>
      <c r="B515" s="143"/>
      <c r="C515" s="261"/>
      <c r="D515" s="261"/>
      <c r="E515" s="387"/>
      <c r="F515" s="383" t="e">
        <f t="shared" si="19"/>
        <v>#DIV/0!</v>
      </c>
      <c r="G515" s="388"/>
    </row>
    <row r="516" spans="1:7" ht="24.75" thickBot="1" thickTop="1">
      <c r="A516" s="592" t="s">
        <v>134</v>
      </c>
      <c r="B516" s="588"/>
      <c r="C516" s="250">
        <f>SUM(C505:C515)</f>
        <v>0</v>
      </c>
      <c r="D516" s="250">
        <f>SUM(D505:D515)</f>
        <v>0</v>
      </c>
      <c r="E516" s="250">
        <f>SUM(E505:E515)</f>
        <v>0</v>
      </c>
      <c r="F516" s="250" t="e">
        <f>SUM(F505:F515)</f>
        <v>#DIV/0!</v>
      </c>
      <c r="G516" s="251">
        <f>SUM(G505:G515)</f>
        <v>0</v>
      </c>
    </row>
    <row r="517" spans="1:6" ht="24.75" thickBot="1" thickTop="1">
      <c r="A517" s="17"/>
      <c r="B517" s="17"/>
      <c r="C517" s="18"/>
      <c r="D517" s="18"/>
      <c r="E517" s="4"/>
      <c r="F517" s="88"/>
    </row>
    <row r="518" spans="1:7" ht="24.75" thickBot="1" thickTop="1">
      <c r="A518" s="152"/>
      <c r="B518" s="160" t="s">
        <v>206</v>
      </c>
      <c r="C518" s="133" t="s">
        <v>670</v>
      </c>
      <c r="D518" s="133" t="s">
        <v>673</v>
      </c>
      <c r="E518" s="133" t="s">
        <v>674</v>
      </c>
      <c r="F518" s="367" t="s">
        <v>184</v>
      </c>
      <c r="G518" s="133" t="s">
        <v>582</v>
      </c>
    </row>
    <row r="519" spans="1:7" ht="24" thickTop="1">
      <c r="A519" s="134">
        <v>1</v>
      </c>
      <c r="B519" s="142"/>
      <c r="C519" s="241"/>
      <c r="D519" s="241"/>
      <c r="E519" s="356"/>
      <c r="F519" s="381" t="e">
        <f aca="true" t="shared" si="20" ref="F519:F527">($D519-$E519)/D519</f>
        <v>#DIV/0!</v>
      </c>
      <c r="G519" s="254"/>
    </row>
    <row r="520" spans="1:7" ht="23.25">
      <c r="A520" s="130">
        <v>2</v>
      </c>
      <c r="B520" s="44"/>
      <c r="C520" s="242"/>
      <c r="D520" s="242"/>
      <c r="E520" s="357"/>
      <c r="F520" s="382" t="e">
        <f t="shared" si="20"/>
        <v>#DIV/0!</v>
      </c>
      <c r="G520" s="255"/>
    </row>
    <row r="521" spans="1:7" ht="23.25">
      <c r="A521" s="130">
        <v>3</v>
      </c>
      <c r="B521" s="44"/>
      <c r="C521" s="242"/>
      <c r="D521" s="242"/>
      <c r="E521" s="357"/>
      <c r="F521" s="382" t="e">
        <f t="shared" si="20"/>
        <v>#DIV/0!</v>
      </c>
      <c r="G521" s="255"/>
    </row>
    <row r="522" spans="1:7" ht="23.25">
      <c r="A522" s="130">
        <v>4</v>
      </c>
      <c r="B522" s="44"/>
      <c r="C522" s="242"/>
      <c r="D522" s="242"/>
      <c r="E522" s="357"/>
      <c r="F522" s="382"/>
      <c r="G522" s="255"/>
    </row>
    <row r="523" spans="1:7" ht="23.25">
      <c r="A523" s="130">
        <v>5</v>
      </c>
      <c r="B523" s="44"/>
      <c r="C523" s="242"/>
      <c r="D523" s="242"/>
      <c r="E523" s="357"/>
      <c r="F523" s="382"/>
      <c r="G523" s="255"/>
    </row>
    <row r="524" spans="1:7" ht="23.25">
      <c r="A524" s="130">
        <v>6</v>
      </c>
      <c r="B524" s="44"/>
      <c r="C524" s="242"/>
      <c r="D524" s="242"/>
      <c r="E524" s="357"/>
      <c r="F524" s="382"/>
      <c r="G524" s="255"/>
    </row>
    <row r="525" spans="1:7" ht="23.25">
      <c r="A525" s="130">
        <v>7</v>
      </c>
      <c r="B525" s="44"/>
      <c r="C525" s="242"/>
      <c r="D525" s="242"/>
      <c r="E525" s="357"/>
      <c r="F525" s="382"/>
      <c r="G525" s="255"/>
    </row>
    <row r="526" spans="1:7" ht="23.25">
      <c r="A526" s="130">
        <v>8</v>
      </c>
      <c r="B526" s="44"/>
      <c r="C526" s="242"/>
      <c r="D526" s="242"/>
      <c r="E526" s="357"/>
      <c r="F526" s="382" t="e">
        <f t="shared" si="20"/>
        <v>#DIV/0!</v>
      </c>
      <c r="G526" s="255"/>
    </row>
    <row r="527" spans="1:7" ht="24" thickBot="1">
      <c r="A527" s="136">
        <v>9</v>
      </c>
      <c r="B527" s="144"/>
      <c r="C527" s="243"/>
      <c r="D527" s="243"/>
      <c r="E527" s="358"/>
      <c r="F527" s="383" t="e">
        <f t="shared" si="20"/>
        <v>#DIV/0!</v>
      </c>
      <c r="G527" s="256"/>
    </row>
    <row r="528" spans="1:7" ht="24.75" thickBot="1" thickTop="1">
      <c r="A528" s="592" t="s">
        <v>134</v>
      </c>
      <c r="B528" s="588"/>
      <c r="C528" s="250">
        <f>SUM(C519:C527)</f>
        <v>0</v>
      </c>
      <c r="D528" s="250">
        <f>SUM(D519:D527)</f>
        <v>0</v>
      </c>
      <c r="E528" s="250">
        <f>SUM(E519:E527)</f>
        <v>0</v>
      </c>
      <c r="F528" s="250" t="e">
        <f>SUM(F519:F527)</f>
        <v>#DIV/0!</v>
      </c>
      <c r="G528" s="251">
        <f>SUM(G519:G527)</f>
        <v>0</v>
      </c>
    </row>
    <row r="529" spans="1:6" ht="24.75" thickBot="1" thickTop="1">
      <c r="A529" s="17"/>
      <c r="B529" s="17"/>
      <c r="C529" s="18"/>
      <c r="D529" s="18"/>
      <c r="E529" s="4"/>
      <c r="F529" s="88"/>
    </row>
    <row r="530" spans="1:7" ht="27.75" thickBot="1" thickTop="1">
      <c r="A530" s="625" t="s">
        <v>432</v>
      </c>
      <c r="B530" s="626"/>
      <c r="C530" s="252">
        <f>C502+C516+C528</f>
        <v>0</v>
      </c>
      <c r="D530" s="252">
        <f>D502+D516+D528</f>
        <v>0</v>
      </c>
      <c r="E530" s="253">
        <f>E502+E516+E528</f>
        <v>0</v>
      </c>
      <c r="F530" s="253" t="e">
        <f>F502+F516+F528</f>
        <v>#DIV/0!</v>
      </c>
      <c r="G530" s="253">
        <f>G502+G516+G528</f>
        <v>0</v>
      </c>
    </row>
    <row r="531" spans="1:6" ht="27.75" thickBot="1" thickTop="1">
      <c r="A531" s="127"/>
      <c r="B531" s="127"/>
      <c r="C531" s="343"/>
      <c r="D531" s="343"/>
      <c r="E531" s="343"/>
      <c r="F531" s="88"/>
    </row>
    <row r="532" spans="1:7" ht="24.75" thickBot="1" thickTop="1">
      <c r="A532" s="159" t="s">
        <v>193</v>
      </c>
      <c r="B532" s="627" t="s">
        <v>433</v>
      </c>
      <c r="C532" s="627"/>
      <c r="D532" s="627"/>
      <c r="E532" s="627"/>
      <c r="F532" s="627"/>
      <c r="G532" s="628"/>
    </row>
    <row r="533" spans="1:7" ht="24.75" thickBot="1" thickTop="1">
      <c r="A533" s="152"/>
      <c r="B533" s="160" t="s">
        <v>129</v>
      </c>
      <c r="C533" s="133" t="s">
        <v>670</v>
      </c>
      <c r="D533" s="133" t="s">
        <v>673</v>
      </c>
      <c r="E533" s="133" t="s">
        <v>674</v>
      </c>
      <c r="F533" s="367" t="s">
        <v>184</v>
      </c>
      <c r="G533" s="133" t="s">
        <v>582</v>
      </c>
    </row>
    <row r="534" spans="1:7" ht="24" thickTop="1">
      <c r="A534" s="134">
        <v>1</v>
      </c>
      <c r="B534" s="135" t="s">
        <v>434</v>
      </c>
      <c r="C534" s="241"/>
      <c r="D534" s="241"/>
      <c r="E534" s="356"/>
      <c r="F534" s="381"/>
      <c r="G534" s="254"/>
    </row>
    <row r="535" spans="1:7" ht="23.25">
      <c r="A535" s="130">
        <v>2</v>
      </c>
      <c r="B535" s="42" t="s">
        <v>231</v>
      </c>
      <c r="C535" s="242"/>
      <c r="D535" s="242"/>
      <c r="E535" s="357"/>
      <c r="F535" s="382"/>
      <c r="G535" s="255"/>
    </row>
    <row r="536" spans="1:7" ht="23.25">
      <c r="A536" s="130">
        <v>3</v>
      </c>
      <c r="B536" s="42" t="s">
        <v>19</v>
      </c>
      <c r="C536" s="242"/>
      <c r="D536" s="242"/>
      <c r="E536" s="357"/>
      <c r="F536" s="382"/>
      <c r="G536" s="255"/>
    </row>
    <row r="537" spans="1:7" ht="23.25">
      <c r="A537" s="130">
        <v>4</v>
      </c>
      <c r="B537" s="42" t="s">
        <v>20</v>
      </c>
      <c r="C537" s="242"/>
      <c r="D537" s="242"/>
      <c r="E537" s="357"/>
      <c r="F537" s="382"/>
      <c r="G537" s="255"/>
    </row>
    <row r="538" spans="1:7" ht="23.25">
      <c r="A538" s="130">
        <v>5</v>
      </c>
      <c r="B538" s="42" t="s">
        <v>21</v>
      </c>
      <c r="C538" s="242"/>
      <c r="D538" s="242"/>
      <c r="E538" s="357"/>
      <c r="F538" s="382"/>
      <c r="G538" s="255"/>
    </row>
    <row r="539" spans="1:7" ht="23.25">
      <c r="A539" s="130">
        <v>6</v>
      </c>
      <c r="B539" s="42" t="s">
        <v>22</v>
      </c>
      <c r="C539" s="242"/>
      <c r="D539" s="242"/>
      <c r="E539" s="357"/>
      <c r="F539" s="382"/>
      <c r="G539" s="255"/>
    </row>
    <row r="540" spans="1:7" ht="23.25">
      <c r="A540" s="130">
        <v>7</v>
      </c>
      <c r="B540" s="42" t="s">
        <v>23</v>
      </c>
      <c r="C540" s="242"/>
      <c r="D540" s="242"/>
      <c r="E540" s="357"/>
      <c r="F540" s="382"/>
      <c r="G540" s="255"/>
    </row>
    <row r="541" spans="1:7" ht="23.25">
      <c r="A541" s="130">
        <v>8</v>
      </c>
      <c r="B541" s="42" t="s">
        <v>208</v>
      </c>
      <c r="C541" s="242"/>
      <c r="D541" s="242"/>
      <c r="E541" s="357"/>
      <c r="F541" s="382"/>
      <c r="G541" s="255"/>
    </row>
    <row r="542" spans="1:7" ht="24" thickBot="1">
      <c r="A542" s="136">
        <v>9</v>
      </c>
      <c r="B542" s="137" t="s">
        <v>207</v>
      </c>
      <c r="C542" s="243"/>
      <c r="D542" s="243"/>
      <c r="E542" s="358"/>
      <c r="F542" s="383"/>
      <c r="G542" s="256"/>
    </row>
    <row r="543" spans="1:7" ht="24.75" thickBot="1" thickTop="1">
      <c r="A543" s="592" t="s">
        <v>134</v>
      </c>
      <c r="B543" s="588"/>
      <c r="C543" s="262">
        <f>SUM(C534:C542)</f>
        <v>0</v>
      </c>
      <c r="D543" s="262">
        <f>SUM(D534:D542)</f>
        <v>0</v>
      </c>
      <c r="E543" s="262">
        <f>SUM(E534:E542)</f>
        <v>0</v>
      </c>
      <c r="F543" s="262">
        <f>SUM(F534:F542)</f>
        <v>0</v>
      </c>
      <c r="G543" s="257">
        <f>SUM(G534:G542)</f>
        <v>0</v>
      </c>
    </row>
    <row r="544" spans="1:6" ht="24.75" thickBot="1" thickTop="1">
      <c r="A544" s="122"/>
      <c r="B544" s="122"/>
      <c r="C544" s="122"/>
      <c r="D544" s="122"/>
      <c r="E544" s="122"/>
      <c r="F544" s="88"/>
    </row>
    <row r="545" spans="1:7" ht="24.75" thickBot="1" thickTop="1">
      <c r="A545" s="152"/>
      <c r="B545" s="161" t="s">
        <v>205</v>
      </c>
      <c r="C545" s="133" t="s">
        <v>670</v>
      </c>
      <c r="D545" s="133" t="s">
        <v>673</v>
      </c>
      <c r="E545" s="133" t="s">
        <v>674</v>
      </c>
      <c r="F545" s="367" t="s">
        <v>184</v>
      </c>
      <c r="G545" s="133" t="s">
        <v>582</v>
      </c>
    </row>
    <row r="546" spans="1:7" ht="24" thickTop="1">
      <c r="A546" s="134">
        <v>1</v>
      </c>
      <c r="B546" s="139" t="s">
        <v>24</v>
      </c>
      <c r="C546" s="374"/>
      <c r="D546" s="374"/>
      <c r="E546" s="374"/>
      <c r="F546" s="381"/>
      <c r="G546" s="375"/>
    </row>
    <row r="547" spans="1:7" ht="23.25">
      <c r="A547" s="130">
        <v>2</v>
      </c>
      <c r="B547" s="42" t="s">
        <v>97</v>
      </c>
      <c r="C547" s="266"/>
      <c r="D547" s="266"/>
      <c r="E547" s="266"/>
      <c r="F547" s="382"/>
      <c r="G547" s="376"/>
    </row>
    <row r="548" spans="1:7" ht="23.25">
      <c r="A548" s="130">
        <v>3</v>
      </c>
      <c r="B548" s="42" t="s">
        <v>26</v>
      </c>
      <c r="C548" s="266"/>
      <c r="D548" s="266"/>
      <c r="E548" s="266"/>
      <c r="F548" s="382"/>
      <c r="G548" s="376"/>
    </row>
    <row r="549" spans="1:7" ht="23.25">
      <c r="A549" s="130">
        <v>4</v>
      </c>
      <c r="B549" s="42" t="s">
        <v>98</v>
      </c>
      <c r="C549" s="266"/>
      <c r="D549" s="266"/>
      <c r="E549" s="266"/>
      <c r="F549" s="382"/>
      <c r="G549" s="376"/>
    </row>
    <row r="550" spans="1:7" ht="23.25">
      <c r="A550" s="130">
        <v>5</v>
      </c>
      <c r="B550" s="42" t="s">
        <v>28</v>
      </c>
      <c r="C550" s="266"/>
      <c r="D550" s="266"/>
      <c r="E550" s="266"/>
      <c r="F550" s="382"/>
      <c r="G550" s="376"/>
    </row>
    <row r="551" spans="1:7" ht="23.25">
      <c r="A551" s="130">
        <v>6</v>
      </c>
      <c r="B551" s="42" t="s">
        <v>99</v>
      </c>
      <c r="C551" s="266"/>
      <c r="D551" s="266"/>
      <c r="E551" s="266"/>
      <c r="F551" s="382"/>
      <c r="G551" s="376"/>
    </row>
    <row r="552" spans="1:7" ht="23.25">
      <c r="A552" s="130">
        <v>7</v>
      </c>
      <c r="B552" s="42" t="s">
        <v>30</v>
      </c>
      <c r="C552" s="266"/>
      <c r="D552" s="266"/>
      <c r="E552" s="266"/>
      <c r="F552" s="382"/>
      <c r="G552" s="376"/>
    </row>
    <row r="553" spans="1:7" ht="23.25">
      <c r="A553" s="130"/>
      <c r="B553" s="42"/>
      <c r="C553" s="266"/>
      <c r="D553" s="266"/>
      <c r="E553" s="266"/>
      <c r="F553" s="382"/>
      <c r="G553" s="376"/>
    </row>
    <row r="554" spans="1:7" ht="23.25">
      <c r="A554" s="130"/>
      <c r="B554" s="42"/>
      <c r="C554" s="266"/>
      <c r="D554" s="266"/>
      <c r="E554" s="266"/>
      <c r="F554" s="382"/>
      <c r="G554" s="376"/>
    </row>
    <row r="555" spans="1:7" ht="23.25">
      <c r="A555" s="130"/>
      <c r="B555" s="42"/>
      <c r="C555" s="266"/>
      <c r="D555" s="266"/>
      <c r="E555" s="266"/>
      <c r="F555" s="382"/>
      <c r="G555" s="376"/>
    </row>
    <row r="556" spans="1:7" ht="24" thickBot="1">
      <c r="A556" s="151"/>
      <c r="B556" s="143"/>
      <c r="C556" s="261"/>
      <c r="D556" s="261"/>
      <c r="E556" s="387"/>
      <c r="F556" s="383"/>
      <c r="G556" s="388"/>
    </row>
    <row r="557" spans="1:7" ht="24.75" thickBot="1" thickTop="1">
      <c r="A557" s="592" t="s">
        <v>134</v>
      </c>
      <c r="B557" s="588"/>
      <c r="C557" s="262">
        <f>SUM(C546:C556)</f>
        <v>0</v>
      </c>
      <c r="D557" s="262">
        <f>SUM(D546:D556)</f>
        <v>0</v>
      </c>
      <c r="E557" s="262">
        <f>SUM(E546:E556)</f>
        <v>0</v>
      </c>
      <c r="F557" s="262">
        <f>SUM(F546:F556)</f>
        <v>0</v>
      </c>
      <c r="G557" s="257">
        <f>SUM(G546:G556)</f>
        <v>0</v>
      </c>
    </row>
    <row r="558" spans="1:6" ht="24.75" thickBot="1" thickTop="1">
      <c r="A558" s="17"/>
      <c r="B558" s="17"/>
      <c r="C558" s="18"/>
      <c r="D558" s="18"/>
      <c r="E558" s="4"/>
      <c r="F558" s="88"/>
    </row>
    <row r="559" spans="1:7" ht="24.75" thickBot="1" thickTop="1">
      <c r="A559" s="152"/>
      <c r="B559" s="160" t="s">
        <v>206</v>
      </c>
      <c r="C559" s="133" t="s">
        <v>670</v>
      </c>
      <c r="D559" s="133" t="s">
        <v>673</v>
      </c>
      <c r="E559" s="133" t="s">
        <v>674</v>
      </c>
      <c r="F559" s="367" t="s">
        <v>184</v>
      </c>
      <c r="G559" s="133" t="s">
        <v>582</v>
      </c>
    </row>
    <row r="560" spans="1:7" ht="24" thickTop="1">
      <c r="A560" s="134">
        <v>1</v>
      </c>
      <c r="B560" s="142"/>
      <c r="C560" s="241"/>
      <c r="D560" s="241"/>
      <c r="E560" s="356"/>
      <c r="F560" s="381"/>
      <c r="G560" s="254"/>
    </row>
    <row r="561" spans="1:7" ht="23.25">
      <c r="A561" s="130">
        <v>2</v>
      </c>
      <c r="B561" s="44"/>
      <c r="C561" s="242"/>
      <c r="D561" s="242"/>
      <c r="E561" s="357"/>
      <c r="F561" s="382"/>
      <c r="G561" s="255"/>
    </row>
    <row r="562" spans="1:7" ht="23.25">
      <c r="A562" s="130">
        <v>3</v>
      </c>
      <c r="B562" s="44"/>
      <c r="C562" s="242"/>
      <c r="D562" s="242"/>
      <c r="E562" s="357"/>
      <c r="F562" s="382"/>
      <c r="G562" s="255"/>
    </row>
    <row r="563" spans="1:7" ht="23.25">
      <c r="A563" s="130">
        <v>4</v>
      </c>
      <c r="B563" s="44"/>
      <c r="C563" s="242"/>
      <c r="D563" s="242"/>
      <c r="E563" s="357"/>
      <c r="F563" s="382"/>
      <c r="G563" s="255"/>
    </row>
    <row r="564" spans="1:7" ht="23.25">
      <c r="A564" s="130">
        <v>5</v>
      </c>
      <c r="B564" s="44"/>
      <c r="C564" s="242"/>
      <c r="D564" s="242"/>
      <c r="E564" s="357"/>
      <c r="F564" s="382"/>
      <c r="G564" s="255"/>
    </row>
    <row r="565" spans="1:7" ht="23.25">
      <c r="A565" s="130">
        <v>6</v>
      </c>
      <c r="B565" s="44"/>
      <c r="C565" s="242"/>
      <c r="D565" s="242"/>
      <c r="E565" s="357"/>
      <c r="F565" s="382"/>
      <c r="G565" s="255"/>
    </row>
    <row r="566" spans="1:7" ht="23.25">
      <c r="A566" s="130">
        <v>7</v>
      </c>
      <c r="B566" s="44"/>
      <c r="C566" s="242"/>
      <c r="D566" s="242"/>
      <c r="E566" s="357"/>
      <c r="F566" s="382"/>
      <c r="G566" s="255"/>
    </row>
    <row r="567" spans="1:7" ht="23.25">
      <c r="A567" s="130">
        <v>8</v>
      </c>
      <c r="B567" s="44"/>
      <c r="C567" s="242"/>
      <c r="D567" s="242"/>
      <c r="E567" s="357"/>
      <c r="F567" s="382"/>
      <c r="G567" s="255"/>
    </row>
    <row r="568" spans="1:7" ht="24" thickBot="1">
      <c r="A568" s="136">
        <v>9</v>
      </c>
      <c r="B568" s="144"/>
      <c r="C568" s="243"/>
      <c r="D568" s="243"/>
      <c r="E568" s="358"/>
      <c r="F568" s="383"/>
      <c r="G568" s="256"/>
    </row>
    <row r="569" spans="1:7" ht="24.75" thickBot="1" thickTop="1">
      <c r="A569" s="592" t="s">
        <v>134</v>
      </c>
      <c r="B569" s="588"/>
      <c r="C569" s="262">
        <f>SUM(C560:C568)</f>
        <v>0</v>
      </c>
      <c r="D569" s="262">
        <f>SUM(D560:D568)</f>
        <v>0</v>
      </c>
      <c r="E569" s="262">
        <f>SUM(E560:E568)</f>
        <v>0</v>
      </c>
      <c r="F569" s="262">
        <f>SUM(F560:F568)</f>
        <v>0</v>
      </c>
      <c r="G569" s="257">
        <f>SUM(G560:G568)</f>
        <v>0</v>
      </c>
    </row>
    <row r="570" spans="1:6" ht="24.75" thickBot="1" thickTop="1">
      <c r="A570" s="17"/>
      <c r="B570" s="17"/>
      <c r="C570" s="18"/>
      <c r="D570" s="18"/>
      <c r="E570" s="4"/>
      <c r="F570" s="88"/>
    </row>
    <row r="571" spans="1:7" ht="27.75" thickBot="1" thickTop="1">
      <c r="A571" s="625" t="s">
        <v>435</v>
      </c>
      <c r="B571" s="626"/>
      <c r="C571" s="252">
        <f>C543+C557+C569</f>
        <v>0</v>
      </c>
      <c r="D571" s="252">
        <f>D543+D557+D569</f>
        <v>0</v>
      </c>
      <c r="E571" s="252">
        <f>E543+E557+E569</f>
        <v>0</v>
      </c>
      <c r="F571" s="252">
        <f>F543+F557+F569</f>
        <v>0</v>
      </c>
      <c r="G571" s="253">
        <f>G543+G557+G569</f>
        <v>0</v>
      </c>
    </row>
    <row r="572" spans="1:6" ht="27.75" thickBot="1" thickTop="1">
      <c r="A572" s="127"/>
      <c r="B572" s="127"/>
      <c r="C572" s="343"/>
      <c r="D572" s="343"/>
      <c r="E572" s="343"/>
      <c r="F572" s="88"/>
    </row>
    <row r="573" spans="1:7" ht="24.75" thickBot="1" thickTop="1">
      <c r="A573" s="389" t="s">
        <v>377</v>
      </c>
      <c r="B573" s="621" t="s">
        <v>436</v>
      </c>
      <c r="C573" s="621"/>
      <c r="D573" s="621"/>
      <c r="E573" s="621"/>
      <c r="F573" s="621"/>
      <c r="G573" s="621"/>
    </row>
    <row r="574" spans="1:7" ht="24.75" thickBot="1" thickTop="1">
      <c r="A574" s="152"/>
      <c r="B574" s="160"/>
      <c r="C574" s="133" t="s">
        <v>670</v>
      </c>
      <c r="D574" s="133" t="s">
        <v>673</v>
      </c>
      <c r="E574" s="133" t="s">
        <v>674</v>
      </c>
      <c r="F574" s="367" t="s">
        <v>184</v>
      </c>
      <c r="G574" s="133" t="s">
        <v>582</v>
      </c>
    </row>
    <row r="575" spans="1:7" ht="24" thickTop="1">
      <c r="A575" s="134">
        <v>1</v>
      </c>
      <c r="B575" s="135" t="s">
        <v>437</v>
      </c>
      <c r="C575" s="241"/>
      <c r="D575" s="241"/>
      <c r="E575" s="356"/>
      <c r="F575" s="381"/>
      <c r="G575" s="254"/>
    </row>
    <row r="576" spans="1:7" ht="23.25">
      <c r="A576" s="130">
        <v>2</v>
      </c>
      <c r="B576" s="42" t="s">
        <v>438</v>
      </c>
      <c r="C576" s="242"/>
      <c r="D576" s="242"/>
      <c r="E576" s="357"/>
      <c r="F576" s="382"/>
      <c r="G576" s="255"/>
    </row>
    <row r="577" spans="1:7" ht="23.25">
      <c r="A577" s="130">
        <v>3</v>
      </c>
      <c r="B577" s="42"/>
      <c r="C577" s="242"/>
      <c r="D577" s="242"/>
      <c r="E577" s="357"/>
      <c r="F577" s="382"/>
      <c r="G577" s="255"/>
    </row>
    <row r="578" spans="1:7" ht="23.25">
      <c r="A578" s="130">
        <v>4</v>
      </c>
      <c r="B578" s="42"/>
      <c r="C578" s="242"/>
      <c r="D578" s="242"/>
      <c r="E578" s="357"/>
      <c r="F578" s="382"/>
      <c r="G578" s="255"/>
    </row>
    <row r="579" spans="1:7" ht="23.25">
      <c r="A579" s="130">
        <v>5</v>
      </c>
      <c r="B579" s="42"/>
      <c r="C579" s="242"/>
      <c r="D579" s="242"/>
      <c r="E579" s="357"/>
      <c r="F579" s="382"/>
      <c r="G579" s="255"/>
    </row>
    <row r="580" spans="1:7" ht="23.25">
      <c r="A580" s="130">
        <v>6</v>
      </c>
      <c r="B580" s="42"/>
      <c r="C580" s="242"/>
      <c r="D580" s="242"/>
      <c r="E580" s="357"/>
      <c r="F580" s="382"/>
      <c r="G580" s="255"/>
    </row>
    <row r="581" spans="1:7" ht="23.25">
      <c r="A581" s="130">
        <v>7</v>
      </c>
      <c r="B581" s="42"/>
      <c r="C581" s="242"/>
      <c r="D581" s="242"/>
      <c r="E581" s="357"/>
      <c r="F581" s="382"/>
      <c r="G581" s="255"/>
    </row>
    <row r="582" spans="1:7" ht="23.25">
      <c r="A582" s="130">
        <v>8</v>
      </c>
      <c r="B582" s="42"/>
      <c r="C582" s="242"/>
      <c r="D582" s="242"/>
      <c r="E582" s="357"/>
      <c r="F582" s="382"/>
      <c r="G582" s="255"/>
    </row>
    <row r="583" spans="1:7" ht="24" thickBot="1">
      <c r="A583" s="136">
        <v>9</v>
      </c>
      <c r="B583" s="137"/>
      <c r="C583" s="243"/>
      <c r="D583" s="243"/>
      <c r="E583" s="358"/>
      <c r="F583" s="383"/>
      <c r="G583" s="256"/>
    </row>
    <row r="584" spans="1:7" ht="24.75" thickBot="1" thickTop="1">
      <c r="A584" s="597" t="s">
        <v>134</v>
      </c>
      <c r="B584" s="598"/>
      <c r="C584" s="252">
        <f>SUM(C575:C583)</f>
        <v>0</v>
      </c>
      <c r="D584" s="252">
        <f>SUM(D575:D583)</f>
        <v>0</v>
      </c>
      <c r="E584" s="252">
        <f>SUM(E575:E583)</f>
        <v>0</v>
      </c>
      <c r="F584" s="252">
        <f>SUM(F575:F583)</f>
        <v>0</v>
      </c>
      <c r="G584" s="253">
        <f>SUM(G575:G583)</f>
        <v>0</v>
      </c>
    </row>
    <row r="585" spans="1:6" ht="27" thickTop="1">
      <c r="A585" s="127"/>
      <c r="B585" s="127"/>
      <c r="C585" s="343"/>
      <c r="D585" s="343"/>
      <c r="E585" s="343"/>
      <c r="F585" s="88"/>
    </row>
    <row r="586" spans="1:6" ht="18.75" thickBot="1">
      <c r="A586" s="71"/>
      <c r="B586" s="71"/>
      <c r="C586" s="71"/>
      <c r="D586" s="71"/>
      <c r="E586" s="7"/>
      <c r="F586" s="88"/>
    </row>
    <row r="587" spans="1:7" ht="27.75" thickBot="1" thickTop="1">
      <c r="A587" s="630" t="s">
        <v>131</v>
      </c>
      <c r="B587" s="630"/>
      <c r="C587" s="390">
        <f>C248+C297+C363+C404+C446+C489+C530+C571+C584</f>
        <v>1482555.72</v>
      </c>
      <c r="D587" s="390">
        <f>D248+D297+D363+D404+D446+D489+D530+D571+D584</f>
        <v>1386085</v>
      </c>
      <c r="E587" s="390">
        <f>E248+E297+E363+E404+E446+E489+E530+E571+E584</f>
        <v>856225.26</v>
      </c>
      <c r="F587" s="390" t="e">
        <f>F248+F297+F363+F404+F446+F489+F530+F571+F584</f>
        <v>#DIV/0!</v>
      </c>
      <c r="G587" s="390">
        <f>G248+G297+G363+G404+G446+G489+G530+G571+G584</f>
        <v>780509</v>
      </c>
    </row>
    <row r="588" spans="1:7" ht="27.75" thickBot="1" thickTop="1">
      <c r="A588" s="631" t="s">
        <v>132</v>
      </c>
      <c r="B588" s="631"/>
      <c r="C588" s="391">
        <f>IF(C587&lt;C202,C202-C587,0)</f>
        <v>0</v>
      </c>
      <c r="D588" s="391">
        <f>IF(D587&lt;D202,D202-D587,0)</f>
        <v>0</v>
      </c>
      <c r="E588" s="391">
        <f>IF(E587&lt;E202,E202-E587,0)</f>
        <v>0</v>
      </c>
      <c r="F588" s="391" t="e">
        <f>IF(F587&lt;F202,F202-F587,0)</f>
        <v>#DIV/0!</v>
      </c>
      <c r="G588" s="391">
        <f>IF(G587&lt;G202,G202-G587,0)</f>
        <v>0</v>
      </c>
    </row>
    <row r="589" spans="1:7" ht="27.75" thickBot="1" thickTop="1">
      <c r="A589" s="629" t="s">
        <v>81</v>
      </c>
      <c r="B589" s="629"/>
      <c r="C589" s="392">
        <f>C587+C588</f>
        <v>1482555.72</v>
      </c>
      <c r="D589" s="392">
        <f>D587+D588</f>
        <v>1386085</v>
      </c>
      <c r="E589" s="392">
        <f>E587+E588</f>
        <v>856225.26</v>
      </c>
      <c r="F589" s="392" t="e">
        <f>F587+F588</f>
        <v>#DIV/0!</v>
      </c>
      <c r="G589" s="392">
        <f>G587+G588</f>
        <v>780509</v>
      </c>
    </row>
    <row r="590" spans="1:6" ht="13.5" thickTop="1">
      <c r="A590" s="7"/>
      <c r="B590" s="7"/>
      <c r="C590" s="7"/>
      <c r="D590" s="7"/>
      <c r="E590" s="7"/>
      <c r="F590" s="84"/>
    </row>
    <row r="591" spans="1:6" ht="12.75">
      <c r="A591" s="7"/>
      <c r="B591" s="7"/>
      <c r="C591" s="7"/>
      <c r="D591" s="7"/>
      <c r="E591" s="7"/>
      <c r="F591" s="84"/>
    </row>
    <row r="592" spans="1:6" ht="12.75">
      <c r="A592" s="7"/>
      <c r="B592" s="7"/>
      <c r="C592" s="7"/>
      <c r="D592" s="7"/>
      <c r="E592" s="7"/>
      <c r="F592" s="84"/>
    </row>
    <row r="593" spans="1:6" ht="12.75">
      <c r="A593" s="7"/>
      <c r="B593" s="7"/>
      <c r="C593" s="7"/>
      <c r="D593" s="7"/>
      <c r="E593" s="7"/>
      <c r="F593" s="84"/>
    </row>
  </sheetData>
  <sheetProtection password="CA7D" sheet="1" objects="1" scenarios="1" formatCells="0" formatColumns="0" formatRows="0" insertColumns="0" insertRows="0" deleteColumns="0" deleteRows="0" selectLockedCells="1" sort="0"/>
  <mergeCells count="63">
    <mergeCell ref="A278:B278"/>
    <mergeCell ref="A296:B296"/>
    <mergeCell ref="A472:B472"/>
    <mergeCell ref="A328:B328"/>
    <mergeCell ref="A362:B362"/>
    <mergeCell ref="A375:B375"/>
    <mergeCell ref="A222:B222"/>
    <mergeCell ref="B208:G208"/>
    <mergeCell ref="B209:G209"/>
    <mergeCell ref="A263:B263"/>
    <mergeCell ref="B252:G252"/>
    <mergeCell ref="A248:B248"/>
    <mergeCell ref="A247:B247"/>
    <mergeCell ref="A584:B584"/>
    <mergeCell ref="A589:B589"/>
    <mergeCell ref="A530:B530"/>
    <mergeCell ref="A587:B587"/>
    <mergeCell ref="A588:B588"/>
    <mergeCell ref="A543:B543"/>
    <mergeCell ref="A557:B557"/>
    <mergeCell ref="A569:B569"/>
    <mergeCell ref="B573:G573"/>
    <mergeCell ref="A488:B488"/>
    <mergeCell ref="A404:B404"/>
    <mergeCell ref="A363:B363"/>
    <mergeCell ref="A459:B459"/>
    <mergeCell ref="B364:G364"/>
    <mergeCell ref="A445:B445"/>
    <mergeCell ref="A571:B571"/>
    <mergeCell ref="B532:G532"/>
    <mergeCell ref="A502:B502"/>
    <mergeCell ref="A297:B297"/>
    <mergeCell ref="A88:B88"/>
    <mergeCell ref="A101:B101"/>
    <mergeCell ref="A119:B119"/>
    <mergeCell ref="A138:B138"/>
    <mergeCell ref="A187:G187"/>
    <mergeCell ref="A206:G207"/>
    <mergeCell ref="A204:B204"/>
    <mergeCell ref="A202:B202"/>
    <mergeCell ref="A203:B203"/>
    <mergeCell ref="C1:D1"/>
    <mergeCell ref="A21:B21"/>
    <mergeCell ref="A1:B1"/>
    <mergeCell ref="A54:B54"/>
    <mergeCell ref="A2:G3"/>
    <mergeCell ref="A4:G5"/>
    <mergeCell ref="A185:B185"/>
    <mergeCell ref="A161:B161"/>
    <mergeCell ref="A528:B528"/>
    <mergeCell ref="A516:B516"/>
    <mergeCell ref="A489:B489"/>
    <mergeCell ref="A446:B446"/>
    <mergeCell ref="A390:B390"/>
    <mergeCell ref="A199:B199"/>
    <mergeCell ref="B491:G491"/>
    <mergeCell ref="B406:G406"/>
    <mergeCell ref="A417:B417"/>
    <mergeCell ref="A403:B403"/>
    <mergeCell ref="B448:G448"/>
    <mergeCell ref="B299:G299"/>
    <mergeCell ref="A430:B430"/>
    <mergeCell ref="A310:B310"/>
  </mergeCells>
  <printOptions/>
  <pageMargins left="0.82" right="0.89" top="1" bottom="0.85" header="0.5" footer="0.5"/>
  <pageSetup horizontalDpi="600" verticalDpi="600" orientation="portrait" scale="66" r:id="rId1"/>
  <rowBreaks count="18" manualBreakCount="18">
    <brk id="22" max="7" man="1"/>
    <brk id="55" max="7" man="1"/>
    <brk id="88" max="7" man="1"/>
    <brk id="121" max="7" man="1"/>
    <brk id="139" max="7" man="1"/>
    <brk id="162" max="7" man="1"/>
    <brk id="185" max="7" man="1"/>
    <brk id="205" max="7" man="1"/>
    <brk id="223" max="7" man="1"/>
    <brk id="249" max="7" man="1"/>
    <brk id="278" max="7" man="1"/>
    <brk id="298" max="7" man="1"/>
    <brk id="329" max="7" man="1"/>
    <brk id="363" max="7" man="1"/>
    <brk id="404" max="7" man="1"/>
    <brk id="447" max="7" man="1"/>
    <brk id="490" max="7" man="1"/>
    <brk id="530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4:H11"/>
  <sheetViews>
    <sheetView rightToLeft="1" zoomScalePageLayoutView="0" workbookViewId="0" topLeftCell="A1">
      <selection activeCell="B4" sqref="B4:H11"/>
    </sheetView>
  </sheetViews>
  <sheetFormatPr defaultColWidth="9.140625" defaultRowHeight="12.75"/>
  <sheetData>
    <row r="4" spans="2:8" ht="12.75">
      <c r="B4" s="791" t="s">
        <v>183</v>
      </c>
      <c r="C4" s="792"/>
      <c r="D4" s="792"/>
      <c r="E4" s="792"/>
      <c r="F4" s="792"/>
      <c r="G4" s="792"/>
      <c r="H4" s="793"/>
    </row>
    <row r="5" spans="2:8" ht="12.75">
      <c r="B5" s="794"/>
      <c r="C5" s="795"/>
      <c r="D5" s="795"/>
      <c r="E5" s="795"/>
      <c r="F5" s="795"/>
      <c r="G5" s="795"/>
      <c r="H5" s="796"/>
    </row>
    <row r="6" spans="2:8" ht="12.75">
      <c r="B6" s="794"/>
      <c r="C6" s="795"/>
      <c r="D6" s="795"/>
      <c r="E6" s="795"/>
      <c r="F6" s="795"/>
      <c r="G6" s="795"/>
      <c r="H6" s="796"/>
    </row>
    <row r="7" spans="2:8" ht="12.75">
      <c r="B7" s="794"/>
      <c r="C7" s="795"/>
      <c r="D7" s="795"/>
      <c r="E7" s="795"/>
      <c r="F7" s="795"/>
      <c r="G7" s="795"/>
      <c r="H7" s="796"/>
    </row>
    <row r="8" spans="2:8" ht="12.75">
      <c r="B8" s="794"/>
      <c r="C8" s="795"/>
      <c r="D8" s="795"/>
      <c r="E8" s="795"/>
      <c r="F8" s="795"/>
      <c r="G8" s="795"/>
      <c r="H8" s="796"/>
    </row>
    <row r="9" spans="2:8" ht="12.75">
      <c r="B9" s="794"/>
      <c r="C9" s="795"/>
      <c r="D9" s="795"/>
      <c r="E9" s="795"/>
      <c r="F9" s="795"/>
      <c r="G9" s="795"/>
      <c r="H9" s="796"/>
    </row>
    <row r="10" spans="2:8" ht="12.75">
      <c r="B10" s="794"/>
      <c r="C10" s="795"/>
      <c r="D10" s="795"/>
      <c r="E10" s="795"/>
      <c r="F10" s="795"/>
      <c r="G10" s="795"/>
      <c r="H10" s="796"/>
    </row>
    <row r="11" spans="2:8" ht="12.75">
      <c r="B11" s="797"/>
      <c r="C11" s="798"/>
      <c r="D11" s="798"/>
      <c r="E11" s="798"/>
      <c r="F11" s="798"/>
      <c r="G11" s="798"/>
      <c r="H11" s="799"/>
    </row>
  </sheetData>
  <sheetProtection/>
  <mergeCells count="1">
    <mergeCell ref="B4:H11"/>
  </mergeCells>
  <hyperlinks>
    <hyperlink ref="B4:H11" r:id="rId1" display="شرح بنود الموازنة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5"/>
  <sheetViews>
    <sheetView showGridLines="0" rightToLeft="1" view="pageBreakPreview" zoomScale="145" zoomScaleNormal="75" zoomScaleSheetLayoutView="145" zoomScalePageLayoutView="0" workbookViewId="0" topLeftCell="A1">
      <selection activeCell="C6" sqref="C6"/>
    </sheetView>
  </sheetViews>
  <sheetFormatPr defaultColWidth="9.140625" defaultRowHeight="12.75"/>
  <cols>
    <col min="1" max="1" width="8.140625" style="0" bestFit="1" customWidth="1"/>
    <col min="2" max="2" width="24.57421875" style="0" bestFit="1" customWidth="1"/>
    <col min="3" max="3" width="18.28125" style="0" bestFit="1" customWidth="1"/>
    <col min="4" max="4" width="19.57421875" style="0" bestFit="1" customWidth="1"/>
    <col min="5" max="5" width="17.421875" style="0" customWidth="1"/>
    <col min="6" max="6" width="9.28125" style="89" hidden="1" customWidth="1"/>
    <col min="7" max="7" width="18.140625" style="0" bestFit="1" customWidth="1"/>
    <col min="8" max="8" width="11.57421875" style="0" bestFit="1" customWidth="1"/>
    <col min="9" max="9" width="23.7109375" style="0" bestFit="1" customWidth="1"/>
  </cols>
  <sheetData>
    <row r="1" spans="1:6" ht="16.5" thickBot="1">
      <c r="A1" s="670" t="s">
        <v>519</v>
      </c>
      <c r="B1" s="670"/>
      <c r="C1" s="82" t="s">
        <v>677</v>
      </c>
      <c r="D1" s="671" t="s">
        <v>520</v>
      </c>
      <c r="E1" s="671"/>
      <c r="F1" s="86"/>
    </row>
    <row r="2" spans="1:8" ht="29.25" thickBot="1" thickTop="1">
      <c r="A2" s="672" t="s">
        <v>270</v>
      </c>
      <c r="B2" s="673"/>
      <c r="C2" s="673"/>
      <c r="D2" s="673"/>
      <c r="E2" s="673"/>
      <c r="F2" s="673"/>
      <c r="G2" s="674"/>
      <c r="H2" s="1"/>
    </row>
    <row r="3" spans="1:8" ht="24.75" thickBot="1" thickTop="1">
      <c r="A3" s="655" t="s">
        <v>271</v>
      </c>
      <c r="B3" s="656"/>
      <c r="C3" s="656"/>
      <c r="D3" s="656"/>
      <c r="E3" s="656"/>
      <c r="F3" s="656"/>
      <c r="G3" s="657"/>
      <c r="H3" s="1"/>
    </row>
    <row r="4" spans="1:8" ht="24.75" thickBot="1" thickTop="1">
      <c r="A4" s="652" t="s">
        <v>272</v>
      </c>
      <c r="B4" s="653"/>
      <c r="C4" s="653"/>
      <c r="D4" s="653"/>
      <c r="E4" s="653"/>
      <c r="F4" s="653"/>
      <c r="G4" s="654"/>
      <c r="H4" s="1"/>
    </row>
    <row r="5" spans="1:7" ht="21" customHeight="1" thickBot="1" thickTop="1">
      <c r="A5" s="665"/>
      <c r="B5" s="666"/>
      <c r="C5" s="133" t="s">
        <v>670</v>
      </c>
      <c r="D5" s="133" t="s">
        <v>671</v>
      </c>
      <c r="E5" s="133" t="s">
        <v>672</v>
      </c>
      <c r="F5" s="396"/>
      <c r="G5" s="133" t="s">
        <v>582</v>
      </c>
    </row>
    <row r="6" spans="1:7" ht="13.5" thickTop="1">
      <c r="A6" s="164">
        <v>1</v>
      </c>
      <c r="B6" s="165" t="s">
        <v>3</v>
      </c>
      <c r="C6" s="270">
        <v>270000</v>
      </c>
      <c r="D6" s="270">
        <v>345000</v>
      </c>
      <c r="E6" s="271">
        <v>195025</v>
      </c>
      <c r="F6" s="397">
        <f>($E6-$D6)/D6</f>
        <v>-0.43471014492753624</v>
      </c>
      <c r="G6" s="271">
        <v>243448.3</v>
      </c>
    </row>
    <row r="7" spans="1:7" ht="12.75">
      <c r="A7" s="166">
        <v>2</v>
      </c>
      <c r="B7" s="40" t="s">
        <v>568</v>
      </c>
      <c r="C7" s="272">
        <v>21600</v>
      </c>
      <c r="D7" s="272">
        <v>19200</v>
      </c>
      <c r="E7" s="273">
        <v>13880</v>
      </c>
      <c r="F7" s="398">
        <f aca="true" t="shared" si="0" ref="F7:F25">($E7-$D7)/D7</f>
        <v>-0.27708333333333335</v>
      </c>
      <c r="G7" s="273">
        <v>15900</v>
      </c>
    </row>
    <row r="8" spans="1:7" ht="12.75">
      <c r="A8" s="166">
        <v>3</v>
      </c>
      <c r="B8" s="40" t="s">
        <v>4</v>
      </c>
      <c r="C8" s="272">
        <v>68000</v>
      </c>
      <c r="D8" s="272">
        <v>12000</v>
      </c>
      <c r="E8" s="273">
        <v>10800</v>
      </c>
      <c r="F8" s="398">
        <f t="shared" si="0"/>
        <v>-0.1</v>
      </c>
      <c r="G8" s="273">
        <v>14000</v>
      </c>
    </row>
    <row r="9" spans="1:7" ht="12.75">
      <c r="A9" s="166">
        <v>4</v>
      </c>
      <c r="B9" s="40" t="s">
        <v>5</v>
      </c>
      <c r="C9" s="272">
        <v>9000</v>
      </c>
      <c r="D9" s="272">
        <v>4500</v>
      </c>
      <c r="E9" s="273">
        <v>3780</v>
      </c>
      <c r="F9" s="398">
        <f t="shared" si="0"/>
        <v>-0.16</v>
      </c>
      <c r="G9" s="273">
        <v>4035</v>
      </c>
    </row>
    <row r="10" spans="1:7" ht="12.75">
      <c r="A10" s="166">
        <v>5</v>
      </c>
      <c r="B10" s="40" t="s">
        <v>6</v>
      </c>
      <c r="C10" s="272">
        <v>2000</v>
      </c>
      <c r="D10" s="272">
        <v>35000</v>
      </c>
      <c r="E10" s="273">
        <v>4435</v>
      </c>
      <c r="F10" s="398">
        <f t="shared" si="0"/>
        <v>-0.8732857142857143</v>
      </c>
      <c r="G10" s="273">
        <v>27683</v>
      </c>
    </row>
    <row r="11" spans="1:7" ht="12.75">
      <c r="A11" s="166">
        <v>6</v>
      </c>
      <c r="B11" s="40" t="s">
        <v>7</v>
      </c>
      <c r="C11" s="272"/>
      <c r="D11" s="272"/>
      <c r="E11" s="273"/>
      <c r="F11" s="398" t="e">
        <f t="shared" si="0"/>
        <v>#DIV/0!</v>
      </c>
      <c r="G11" s="273"/>
    </row>
    <row r="12" spans="1:7" ht="12.75">
      <c r="A12" s="166">
        <v>7</v>
      </c>
      <c r="B12" s="40" t="s">
        <v>273</v>
      </c>
      <c r="C12" s="272"/>
      <c r="D12" s="272"/>
      <c r="E12" s="273"/>
      <c r="F12" s="398" t="e">
        <f t="shared" si="0"/>
        <v>#DIV/0!</v>
      </c>
      <c r="G12" s="273"/>
    </row>
    <row r="13" spans="1:7" ht="12.75">
      <c r="A13" s="166">
        <v>8</v>
      </c>
      <c r="B13" s="40" t="s">
        <v>274</v>
      </c>
      <c r="C13" s="272"/>
      <c r="D13" s="272"/>
      <c r="E13" s="273"/>
      <c r="F13" s="398" t="e">
        <f t="shared" si="0"/>
        <v>#DIV/0!</v>
      </c>
      <c r="G13" s="273"/>
    </row>
    <row r="14" spans="1:7" ht="12.75">
      <c r="A14" s="166">
        <v>9</v>
      </c>
      <c r="B14" s="40" t="s">
        <v>275</v>
      </c>
      <c r="C14" s="272"/>
      <c r="D14" s="272"/>
      <c r="E14" s="273"/>
      <c r="F14" s="398" t="e">
        <f t="shared" si="0"/>
        <v>#DIV/0!</v>
      </c>
      <c r="G14" s="273"/>
    </row>
    <row r="15" spans="1:7" ht="12.75">
      <c r="A15" s="166">
        <v>10</v>
      </c>
      <c r="B15" s="40" t="s">
        <v>649</v>
      </c>
      <c r="C15" s="272">
        <v>22500</v>
      </c>
      <c r="D15" s="272">
        <v>1400</v>
      </c>
      <c r="E15" s="273">
        <v>2700</v>
      </c>
      <c r="F15" s="398"/>
      <c r="G15" s="273">
        <v>670</v>
      </c>
    </row>
    <row r="16" spans="1:7" ht="12.75">
      <c r="A16" s="166">
        <v>11</v>
      </c>
      <c r="B16" s="40"/>
      <c r="C16" s="272"/>
      <c r="D16" s="272"/>
      <c r="E16" s="273"/>
      <c r="F16" s="398"/>
      <c r="G16" s="273"/>
    </row>
    <row r="17" spans="1:7" ht="12.75">
      <c r="A17" s="166">
        <v>12</v>
      </c>
      <c r="B17" s="40"/>
      <c r="C17" s="272"/>
      <c r="D17" s="272"/>
      <c r="E17" s="273"/>
      <c r="F17" s="398"/>
      <c r="G17" s="273"/>
    </row>
    <row r="18" spans="1:7" ht="12.75">
      <c r="A18" s="166">
        <v>13</v>
      </c>
      <c r="B18" s="40"/>
      <c r="C18" s="272"/>
      <c r="D18" s="272"/>
      <c r="E18" s="273"/>
      <c r="F18" s="398"/>
      <c r="G18" s="273"/>
    </row>
    <row r="19" spans="1:7" ht="12.75">
      <c r="A19" s="166">
        <v>14</v>
      </c>
      <c r="B19" s="40"/>
      <c r="C19" s="272"/>
      <c r="D19" s="272"/>
      <c r="E19" s="273"/>
      <c r="F19" s="398"/>
      <c r="G19" s="273"/>
    </row>
    <row r="20" spans="1:7" ht="12.75">
      <c r="A20" s="166">
        <v>15</v>
      </c>
      <c r="B20" s="40"/>
      <c r="C20" s="272"/>
      <c r="D20" s="272"/>
      <c r="E20" s="273"/>
      <c r="F20" s="398"/>
      <c r="G20" s="273"/>
    </row>
    <row r="21" spans="1:7" ht="12.75">
      <c r="A21" s="166">
        <v>16</v>
      </c>
      <c r="B21" s="40"/>
      <c r="C21" s="272"/>
      <c r="D21" s="272"/>
      <c r="E21" s="273"/>
      <c r="F21" s="398"/>
      <c r="G21" s="273"/>
    </row>
    <row r="22" spans="1:7" ht="12.75">
      <c r="A22" s="166">
        <v>17</v>
      </c>
      <c r="B22" s="40"/>
      <c r="C22" s="272"/>
      <c r="D22" s="272"/>
      <c r="E22" s="273"/>
      <c r="F22" s="398"/>
      <c r="G22" s="273"/>
    </row>
    <row r="23" spans="1:7" ht="12.75">
      <c r="A23" s="166">
        <v>18</v>
      </c>
      <c r="B23" s="40"/>
      <c r="C23" s="272"/>
      <c r="D23" s="272"/>
      <c r="E23" s="273"/>
      <c r="F23" s="398"/>
      <c r="G23" s="273"/>
    </row>
    <row r="24" spans="1:7" ht="12.75">
      <c r="A24" s="166">
        <v>19</v>
      </c>
      <c r="B24" s="40"/>
      <c r="C24" s="272"/>
      <c r="D24" s="272"/>
      <c r="E24" s="273"/>
      <c r="F24" s="398" t="e">
        <f t="shared" si="0"/>
        <v>#DIV/0!</v>
      </c>
      <c r="G24" s="273"/>
    </row>
    <row r="25" spans="1:7" ht="13.5" thickBot="1">
      <c r="A25" s="167">
        <v>20</v>
      </c>
      <c r="B25" s="168" t="s">
        <v>521</v>
      </c>
      <c r="C25" s="274">
        <v>56550</v>
      </c>
      <c r="D25" s="274">
        <v>95000</v>
      </c>
      <c r="E25" s="275">
        <v>44900</v>
      </c>
      <c r="F25" s="399">
        <f t="shared" si="0"/>
        <v>-0.5273684210526316</v>
      </c>
      <c r="G25" s="275">
        <v>72324</v>
      </c>
    </row>
    <row r="26" spans="1:7" ht="14.25" thickBot="1" thickTop="1">
      <c r="A26" s="639" t="s">
        <v>277</v>
      </c>
      <c r="B26" s="640"/>
      <c r="C26" s="276">
        <f>SUM(C6:C25)</f>
        <v>449650</v>
      </c>
      <c r="D26" s="276">
        <f>SUM(D6:D25)</f>
        <v>512100</v>
      </c>
      <c r="E26" s="276">
        <f>SUM(E6:E25)</f>
        <v>275520</v>
      </c>
      <c r="F26" s="276" t="e">
        <f>SUM(F6:F25)</f>
        <v>#DIV/0!</v>
      </c>
      <c r="G26" s="277">
        <f>SUM(G6:G25)</f>
        <v>378060.3</v>
      </c>
    </row>
    <row r="27" spans="1:6" ht="13.5" thickTop="1">
      <c r="A27" s="5"/>
      <c r="B27" s="5"/>
      <c r="C27" s="92"/>
      <c r="D27" s="92"/>
      <c r="E27" s="92"/>
      <c r="F27" s="86"/>
    </row>
    <row r="28" spans="1:6" ht="12.75">
      <c r="A28" s="5"/>
      <c r="B28" s="5"/>
      <c r="C28" s="92"/>
      <c r="D28" s="92"/>
      <c r="E28" s="92"/>
      <c r="F28" s="86"/>
    </row>
    <row r="29" spans="1:6" ht="13.5" thickBot="1">
      <c r="A29" s="5"/>
      <c r="B29" s="5"/>
      <c r="C29" s="92"/>
      <c r="D29" s="92"/>
      <c r="E29" s="92"/>
      <c r="F29" s="86"/>
    </row>
    <row r="30" spans="1:7" ht="13.5" customHeight="1" thickTop="1">
      <c r="A30" s="641" t="s">
        <v>138</v>
      </c>
      <c r="B30" s="642"/>
      <c r="C30" s="642"/>
      <c r="D30" s="642"/>
      <c r="E30" s="642"/>
      <c r="F30" s="642"/>
      <c r="G30" s="643"/>
    </row>
    <row r="31" spans="1:7" ht="12.75" customHeight="1">
      <c r="A31" s="644"/>
      <c r="B31" s="645"/>
      <c r="C31" s="645"/>
      <c r="D31" s="645"/>
      <c r="E31" s="645"/>
      <c r="F31" s="645"/>
      <c r="G31" s="646"/>
    </row>
    <row r="32" spans="1:7" ht="13.5" customHeight="1" thickBot="1">
      <c r="A32" s="647"/>
      <c r="B32" s="648"/>
      <c r="C32" s="648"/>
      <c r="D32" s="648"/>
      <c r="E32" s="648"/>
      <c r="F32" s="648"/>
      <c r="G32" s="649"/>
    </row>
    <row r="33" spans="1:7" ht="24.75" thickBot="1" thickTop="1">
      <c r="A33" s="172" t="s">
        <v>159</v>
      </c>
      <c r="B33" s="173" t="s">
        <v>158</v>
      </c>
      <c r="C33" s="133" t="s">
        <v>670</v>
      </c>
      <c r="D33" s="133" t="s">
        <v>671</v>
      </c>
      <c r="E33" s="133" t="s">
        <v>672</v>
      </c>
      <c r="F33" s="396"/>
      <c r="G33" s="133" t="s">
        <v>582</v>
      </c>
    </row>
    <row r="34" spans="1:7" ht="18.75" thickTop="1">
      <c r="A34" s="183">
        <v>1</v>
      </c>
      <c r="B34" s="179" t="s">
        <v>35</v>
      </c>
      <c r="C34" s="284">
        <v>23564.64</v>
      </c>
      <c r="D34" s="284">
        <v>22944</v>
      </c>
      <c r="E34" s="233">
        <v>15968</v>
      </c>
      <c r="F34" s="397"/>
      <c r="G34" s="233">
        <v>21932</v>
      </c>
    </row>
    <row r="35" spans="1:7" ht="18">
      <c r="A35" s="170">
        <v>2</v>
      </c>
      <c r="B35" s="41" t="s">
        <v>36</v>
      </c>
      <c r="C35" s="280">
        <v>20400</v>
      </c>
      <c r="D35" s="280">
        <v>16800</v>
      </c>
      <c r="E35" s="235">
        <v>14410</v>
      </c>
      <c r="F35" s="398"/>
      <c r="G35" s="235">
        <v>7655</v>
      </c>
    </row>
    <row r="36" spans="1:7" ht="18">
      <c r="A36" s="170">
        <v>3</v>
      </c>
      <c r="B36" s="40" t="s">
        <v>19</v>
      </c>
      <c r="C36" s="280">
        <v>864</v>
      </c>
      <c r="D36" s="280"/>
      <c r="E36" s="235">
        <v>840</v>
      </c>
      <c r="F36" s="398"/>
      <c r="G36" s="235"/>
    </row>
    <row r="37" spans="1:7" ht="18">
      <c r="A37" s="170">
        <v>4</v>
      </c>
      <c r="B37" s="40" t="s">
        <v>657</v>
      </c>
      <c r="C37" s="280">
        <v>1994.76</v>
      </c>
      <c r="D37" s="280">
        <v>1970</v>
      </c>
      <c r="E37" s="235"/>
      <c r="F37" s="398"/>
      <c r="G37" s="235">
        <v>1945</v>
      </c>
    </row>
    <row r="38" spans="1:7" ht="18">
      <c r="A38" s="170">
        <v>5</v>
      </c>
      <c r="B38" s="40" t="s">
        <v>21</v>
      </c>
      <c r="C38" s="280"/>
      <c r="D38" s="280"/>
      <c r="E38" s="235"/>
      <c r="F38" s="398"/>
      <c r="G38" s="235"/>
    </row>
    <row r="39" spans="1:7" ht="18">
      <c r="A39" s="170">
        <v>6</v>
      </c>
      <c r="B39" s="40" t="s">
        <v>22</v>
      </c>
      <c r="C39" s="280">
        <v>1200</v>
      </c>
      <c r="D39" s="280">
        <v>1350</v>
      </c>
      <c r="E39" s="235">
        <v>450</v>
      </c>
      <c r="F39" s="398"/>
      <c r="G39" s="235">
        <v>180</v>
      </c>
    </row>
    <row r="40" spans="1:7" ht="18">
      <c r="A40" s="170">
        <v>7</v>
      </c>
      <c r="B40" s="40" t="s">
        <v>23</v>
      </c>
      <c r="C40" s="280"/>
      <c r="D40" s="280"/>
      <c r="E40" s="235"/>
      <c r="F40" s="398"/>
      <c r="G40" s="235"/>
    </row>
    <row r="41" spans="1:7" ht="18">
      <c r="A41" s="170">
        <v>8</v>
      </c>
      <c r="B41" s="48" t="s">
        <v>208</v>
      </c>
      <c r="C41" s="280"/>
      <c r="D41" s="280"/>
      <c r="E41" s="235"/>
      <c r="F41" s="398"/>
      <c r="G41" s="235"/>
    </row>
    <row r="42" spans="1:7" ht="18.75" thickBot="1">
      <c r="A42" s="171">
        <v>9</v>
      </c>
      <c r="B42" s="158" t="s">
        <v>207</v>
      </c>
      <c r="C42" s="281">
        <v>2000</v>
      </c>
      <c r="D42" s="281">
        <v>2500</v>
      </c>
      <c r="E42" s="237">
        <v>451</v>
      </c>
      <c r="F42" s="399"/>
      <c r="G42" s="237">
        <v>2385</v>
      </c>
    </row>
    <row r="43" spans="1:7" ht="14.25" thickBot="1" thickTop="1">
      <c r="A43" s="667" t="s">
        <v>8</v>
      </c>
      <c r="B43" s="668"/>
      <c r="C43" s="400">
        <f>SUM(C34:C42)</f>
        <v>50023.4</v>
      </c>
      <c r="D43" s="282">
        <f>SUM(D34:D42)</f>
        <v>45564</v>
      </c>
      <c r="E43" s="282">
        <f>SUM(E34:E42)</f>
        <v>32119</v>
      </c>
      <c r="F43" s="282">
        <f>SUM(F34:F42)</f>
        <v>0</v>
      </c>
      <c r="G43" s="282">
        <f>SUM(G34:G42)</f>
        <v>34097</v>
      </c>
    </row>
    <row r="44" spans="1:6" ht="14.25" thickBot="1" thickTop="1">
      <c r="A44" s="73"/>
      <c r="B44" s="11"/>
      <c r="C44" s="11"/>
      <c r="D44" s="6"/>
      <c r="E44" s="6"/>
      <c r="F44" s="86"/>
    </row>
    <row r="45" spans="1:7" ht="24.75" thickBot="1" thickTop="1">
      <c r="A45" s="174" t="s">
        <v>160</v>
      </c>
      <c r="B45" s="175" t="s">
        <v>163</v>
      </c>
      <c r="C45" s="133" t="s">
        <v>670</v>
      </c>
      <c r="D45" s="133" t="s">
        <v>671</v>
      </c>
      <c r="E45" s="133" t="s">
        <v>672</v>
      </c>
      <c r="F45" s="396"/>
      <c r="G45" s="133" t="s">
        <v>582</v>
      </c>
    </row>
    <row r="46" spans="1:7" ht="13.5" thickTop="1">
      <c r="A46" s="176">
        <v>1</v>
      </c>
      <c r="B46" s="165" t="s">
        <v>37</v>
      </c>
      <c r="C46" s="284">
        <v>15000</v>
      </c>
      <c r="D46" s="284">
        <v>16000</v>
      </c>
      <c r="E46" s="233">
        <v>9906</v>
      </c>
      <c r="F46" s="397"/>
      <c r="G46" s="233">
        <v>14913</v>
      </c>
    </row>
    <row r="47" spans="1:7" ht="12.75">
      <c r="A47" s="169">
        <v>2</v>
      </c>
      <c r="B47" s="40" t="s">
        <v>38</v>
      </c>
      <c r="C47" s="280">
        <v>10000</v>
      </c>
      <c r="D47" s="280">
        <v>9000</v>
      </c>
      <c r="E47" s="235">
        <v>6347</v>
      </c>
      <c r="F47" s="398"/>
      <c r="G47" s="235">
        <v>8550</v>
      </c>
    </row>
    <row r="48" spans="1:7" ht="12.75">
      <c r="A48" s="169">
        <v>3</v>
      </c>
      <c r="B48" s="40" t="s">
        <v>39</v>
      </c>
      <c r="C48" s="280">
        <v>40000</v>
      </c>
      <c r="D48" s="280">
        <v>36000</v>
      </c>
      <c r="E48" s="235">
        <v>32845</v>
      </c>
      <c r="F48" s="398"/>
      <c r="G48" s="235">
        <v>21770</v>
      </c>
    </row>
    <row r="49" spans="1:7" ht="12.75">
      <c r="A49" s="169">
        <v>4</v>
      </c>
      <c r="B49" s="40" t="s">
        <v>40</v>
      </c>
      <c r="C49" s="280">
        <v>230000</v>
      </c>
      <c r="D49" s="280">
        <v>160000</v>
      </c>
      <c r="E49" s="235">
        <v>126298</v>
      </c>
      <c r="F49" s="398"/>
      <c r="G49" s="235">
        <v>122682</v>
      </c>
    </row>
    <row r="50" spans="1:7" ht="12.75">
      <c r="A50" s="169">
        <v>5</v>
      </c>
      <c r="B50" s="40" t="s">
        <v>41</v>
      </c>
      <c r="C50" s="280">
        <v>500</v>
      </c>
      <c r="D50" s="280">
        <v>400</v>
      </c>
      <c r="E50" s="235"/>
      <c r="F50" s="398"/>
      <c r="G50" s="235"/>
    </row>
    <row r="51" spans="1:7" ht="12.75">
      <c r="A51" s="169">
        <v>6</v>
      </c>
      <c r="B51" s="40" t="s">
        <v>42</v>
      </c>
      <c r="C51" s="280">
        <v>8000</v>
      </c>
      <c r="D51" s="280">
        <v>5000</v>
      </c>
      <c r="E51" s="235"/>
      <c r="F51" s="398"/>
      <c r="G51" s="235"/>
    </row>
    <row r="52" spans="1:7" ht="12.75">
      <c r="A52" s="169">
        <v>7</v>
      </c>
      <c r="B52" s="40" t="s">
        <v>43</v>
      </c>
      <c r="C52" s="280">
        <v>4000</v>
      </c>
      <c r="D52" s="280">
        <v>4500</v>
      </c>
      <c r="E52" s="235">
        <v>2800</v>
      </c>
      <c r="F52" s="398"/>
      <c r="G52" s="235"/>
    </row>
    <row r="53" spans="1:7" ht="12.75">
      <c r="A53" s="169">
        <v>8</v>
      </c>
      <c r="B53" s="40" t="s">
        <v>44</v>
      </c>
      <c r="C53" s="280">
        <v>25000</v>
      </c>
      <c r="D53" s="280">
        <v>20000</v>
      </c>
      <c r="E53" s="235">
        <v>14167</v>
      </c>
      <c r="F53" s="398"/>
      <c r="G53" s="235">
        <v>2599</v>
      </c>
    </row>
    <row r="54" spans="1:7" ht="15" customHeight="1">
      <c r="A54" s="169">
        <v>9</v>
      </c>
      <c r="B54" s="40" t="s">
        <v>276</v>
      </c>
      <c r="C54" s="280"/>
      <c r="D54" s="280"/>
      <c r="E54" s="235"/>
      <c r="F54" s="398"/>
      <c r="G54" s="235"/>
    </row>
    <row r="55" spans="1:7" ht="15" customHeight="1">
      <c r="A55" s="169">
        <v>10</v>
      </c>
      <c r="B55" s="40" t="s">
        <v>505</v>
      </c>
      <c r="C55" s="280">
        <v>38000</v>
      </c>
      <c r="D55" s="280">
        <v>36000</v>
      </c>
      <c r="E55" s="235"/>
      <c r="F55" s="398"/>
      <c r="G55" s="235">
        <v>36000</v>
      </c>
    </row>
    <row r="56" spans="1:7" ht="15" customHeight="1">
      <c r="A56" s="169">
        <v>11</v>
      </c>
      <c r="B56" s="40" t="s">
        <v>516</v>
      </c>
      <c r="C56" s="280">
        <v>18000</v>
      </c>
      <c r="D56" s="280">
        <v>14000</v>
      </c>
      <c r="E56" s="280">
        <v>4790</v>
      </c>
      <c r="F56" s="398"/>
      <c r="G56" s="280">
        <v>23162</v>
      </c>
    </row>
    <row r="57" spans="1:7" ht="15" customHeight="1">
      <c r="A57" s="169">
        <v>12</v>
      </c>
      <c r="B57" s="40"/>
      <c r="C57" s="280"/>
      <c r="D57" s="280"/>
      <c r="E57" s="280"/>
      <c r="F57" s="398"/>
      <c r="G57" s="280"/>
    </row>
    <row r="58" spans="1:7" ht="15" customHeight="1">
      <c r="A58" s="169">
        <v>13</v>
      </c>
      <c r="B58" s="40"/>
      <c r="C58" s="280"/>
      <c r="D58" s="280"/>
      <c r="E58" s="280"/>
      <c r="F58" s="398"/>
      <c r="G58" s="280"/>
    </row>
    <row r="59" spans="1:7" ht="15" customHeight="1">
      <c r="A59" s="169">
        <v>14</v>
      </c>
      <c r="B59" s="40"/>
      <c r="C59" s="280"/>
      <c r="D59" s="280"/>
      <c r="E59" s="280"/>
      <c r="F59" s="398"/>
      <c r="G59" s="280"/>
    </row>
    <row r="60" spans="1:7" ht="15" customHeight="1">
      <c r="A60" s="169">
        <v>15</v>
      </c>
      <c r="B60" s="40"/>
      <c r="C60" s="280"/>
      <c r="D60" s="280"/>
      <c r="E60" s="280"/>
      <c r="F60" s="398"/>
      <c r="G60" s="280"/>
    </row>
    <row r="61" spans="1:7" ht="15" customHeight="1">
      <c r="A61" s="169">
        <v>16</v>
      </c>
      <c r="B61" s="40"/>
      <c r="C61" s="280"/>
      <c r="D61" s="280"/>
      <c r="E61" s="280"/>
      <c r="F61" s="398"/>
      <c r="G61" s="280"/>
    </row>
    <row r="62" spans="1:7" ht="12.75">
      <c r="A62" s="169">
        <v>17</v>
      </c>
      <c r="B62" s="40"/>
      <c r="C62" s="280"/>
      <c r="D62" s="280"/>
      <c r="E62" s="280"/>
      <c r="F62" s="398"/>
      <c r="G62" s="280"/>
    </row>
    <row r="63" spans="1:7" ht="12.75">
      <c r="A63" s="169">
        <v>18</v>
      </c>
      <c r="B63" s="40"/>
      <c r="C63" s="280"/>
      <c r="D63" s="280"/>
      <c r="E63" s="280"/>
      <c r="F63" s="398"/>
      <c r="G63" s="280"/>
    </row>
    <row r="64" spans="1:7" ht="12.75">
      <c r="A64" s="169">
        <v>19</v>
      </c>
      <c r="B64" s="40"/>
      <c r="C64" s="280"/>
      <c r="D64" s="280"/>
      <c r="E64" s="280"/>
      <c r="F64" s="398"/>
      <c r="G64" s="280"/>
    </row>
    <row r="65" spans="1:7" ht="12.75">
      <c r="A65" s="169">
        <v>20</v>
      </c>
      <c r="B65" s="40"/>
      <c r="C65" s="280"/>
      <c r="D65" s="280"/>
      <c r="E65" s="280"/>
      <c r="F65" s="398"/>
      <c r="G65" s="280"/>
    </row>
    <row r="66" spans="1:7" ht="12.75">
      <c r="A66" s="169">
        <v>21</v>
      </c>
      <c r="B66" s="40"/>
      <c r="C66" s="280"/>
      <c r="D66" s="280"/>
      <c r="E66" s="280"/>
      <c r="F66" s="398"/>
      <c r="G66" s="280"/>
    </row>
    <row r="67" spans="1:7" ht="12.75">
      <c r="A67" s="169">
        <v>22</v>
      </c>
      <c r="B67" s="40"/>
      <c r="C67" s="280"/>
      <c r="D67" s="280"/>
      <c r="E67" s="280"/>
      <c r="F67" s="398"/>
      <c r="G67" s="280"/>
    </row>
    <row r="68" spans="1:7" ht="12.75">
      <c r="A68" s="169">
        <v>23</v>
      </c>
      <c r="B68" s="40"/>
      <c r="C68" s="280"/>
      <c r="D68" s="280"/>
      <c r="E68" s="280"/>
      <c r="F68" s="398"/>
      <c r="G68" s="280"/>
    </row>
    <row r="69" spans="1:7" ht="12.75">
      <c r="A69" s="169">
        <v>24</v>
      </c>
      <c r="B69" s="40"/>
      <c r="C69" s="280"/>
      <c r="D69" s="280"/>
      <c r="E69" s="280"/>
      <c r="F69" s="398"/>
      <c r="G69" s="280"/>
    </row>
    <row r="70" spans="1:7" ht="13.5" thickBot="1">
      <c r="A70" s="177">
        <v>25</v>
      </c>
      <c r="B70" s="143"/>
      <c r="C70" s="281"/>
      <c r="D70" s="281"/>
      <c r="E70" s="281"/>
      <c r="F70" s="399"/>
      <c r="G70" s="281"/>
    </row>
    <row r="71" spans="1:7" ht="14.25" thickBot="1" thickTop="1">
      <c r="A71" s="639" t="s">
        <v>8</v>
      </c>
      <c r="B71" s="640"/>
      <c r="C71" s="282">
        <f>SUM(C46:C70)</f>
        <v>388500</v>
      </c>
      <c r="D71" s="282">
        <f>SUM(D46:D70)</f>
        <v>300900</v>
      </c>
      <c r="E71" s="282">
        <f>SUM(E46:E70)</f>
        <v>197153</v>
      </c>
      <c r="F71" s="282">
        <f>SUM(F46:F70)</f>
        <v>0</v>
      </c>
      <c r="G71" s="283">
        <f>SUM(G46:G70)</f>
        <v>229676</v>
      </c>
    </row>
    <row r="72" spans="1:6" ht="14.25" thickBot="1" thickTop="1">
      <c r="A72" s="74"/>
      <c r="B72" s="74"/>
      <c r="C72" s="73"/>
      <c r="D72" s="73"/>
      <c r="E72" s="73"/>
      <c r="F72" s="86"/>
    </row>
    <row r="73" spans="1:7" ht="24.75" thickBot="1" thickTop="1">
      <c r="A73" s="174" t="s">
        <v>162</v>
      </c>
      <c r="B73" s="178" t="s">
        <v>161</v>
      </c>
      <c r="C73" s="133" t="s">
        <v>670</v>
      </c>
      <c r="D73" s="133" t="s">
        <v>671</v>
      </c>
      <c r="E73" s="133" t="s">
        <v>672</v>
      </c>
      <c r="F73" s="396"/>
      <c r="G73" s="133" t="s">
        <v>582</v>
      </c>
    </row>
    <row r="74" spans="1:7" ht="13.5" thickTop="1">
      <c r="A74" s="164">
        <v>1</v>
      </c>
      <c r="B74" s="165" t="s">
        <v>24</v>
      </c>
      <c r="C74" s="284">
        <v>1000</v>
      </c>
      <c r="D74" s="284">
        <v>950</v>
      </c>
      <c r="E74" s="233">
        <v>583</v>
      </c>
      <c r="F74" s="397"/>
      <c r="G74" s="233">
        <v>1220</v>
      </c>
    </row>
    <row r="75" spans="1:7" ht="12.75">
      <c r="A75" s="166">
        <v>2</v>
      </c>
      <c r="B75" s="40" t="s">
        <v>25</v>
      </c>
      <c r="C75" s="280"/>
      <c r="D75" s="280"/>
      <c r="E75" s="235"/>
      <c r="F75" s="398"/>
      <c r="G75" s="235"/>
    </row>
    <row r="76" spans="1:7" ht="12.75">
      <c r="A76" s="166">
        <v>3</v>
      </c>
      <c r="B76" s="40" t="s">
        <v>26</v>
      </c>
      <c r="C76" s="280">
        <v>100</v>
      </c>
      <c r="D76" s="280">
        <v>300</v>
      </c>
      <c r="E76" s="235">
        <v>54</v>
      </c>
      <c r="F76" s="398"/>
      <c r="G76" s="235"/>
    </row>
    <row r="77" spans="1:7" ht="12.75">
      <c r="A77" s="166">
        <v>4</v>
      </c>
      <c r="B77" s="40" t="s">
        <v>27</v>
      </c>
      <c r="C77" s="280">
        <v>300</v>
      </c>
      <c r="D77" s="280">
        <v>500</v>
      </c>
      <c r="E77" s="235">
        <v>307</v>
      </c>
      <c r="F77" s="398"/>
      <c r="G77" s="235">
        <v>1346</v>
      </c>
    </row>
    <row r="78" spans="1:7" ht="12.75">
      <c r="A78" s="166">
        <v>5</v>
      </c>
      <c r="B78" s="40" t="s">
        <v>28</v>
      </c>
      <c r="C78" s="280">
        <v>500</v>
      </c>
      <c r="D78" s="280">
        <v>600</v>
      </c>
      <c r="E78" s="235"/>
      <c r="F78" s="398"/>
      <c r="G78" s="235">
        <v>240</v>
      </c>
    </row>
    <row r="79" spans="1:7" ht="12.75">
      <c r="A79" s="166">
        <v>6</v>
      </c>
      <c r="B79" s="40" t="s">
        <v>29</v>
      </c>
      <c r="C79" s="280">
        <v>300</v>
      </c>
      <c r="D79" s="280">
        <v>200</v>
      </c>
      <c r="E79" s="235"/>
      <c r="F79" s="398"/>
      <c r="G79" s="235">
        <v>200</v>
      </c>
    </row>
    <row r="80" spans="1:7" ht="12.75">
      <c r="A80" s="166">
        <v>7</v>
      </c>
      <c r="B80" s="40" t="s">
        <v>30</v>
      </c>
      <c r="C80" s="280">
        <v>1300</v>
      </c>
      <c r="D80" s="280">
        <v>1200</v>
      </c>
      <c r="E80" s="235">
        <v>857</v>
      </c>
      <c r="F80" s="398"/>
      <c r="G80" s="235">
        <v>914</v>
      </c>
    </row>
    <row r="81" spans="1:7" ht="12.75">
      <c r="A81" s="166">
        <v>8</v>
      </c>
      <c r="B81" s="40" t="s">
        <v>504</v>
      </c>
      <c r="C81" s="280">
        <v>600</v>
      </c>
      <c r="D81" s="280">
        <v>800</v>
      </c>
      <c r="E81" s="235">
        <v>100</v>
      </c>
      <c r="F81" s="398"/>
      <c r="G81" s="235">
        <v>1040</v>
      </c>
    </row>
    <row r="82" spans="1:7" ht="12.75">
      <c r="A82" s="166">
        <v>9</v>
      </c>
      <c r="B82" s="40" t="s">
        <v>500</v>
      </c>
      <c r="C82" s="280">
        <v>2000</v>
      </c>
      <c r="D82" s="280">
        <v>2500</v>
      </c>
      <c r="E82" s="235"/>
      <c r="F82" s="398"/>
      <c r="G82" s="235"/>
    </row>
    <row r="83" spans="1:7" ht="12.75">
      <c r="A83" s="166">
        <v>10</v>
      </c>
      <c r="B83" s="40"/>
      <c r="C83" s="280"/>
      <c r="D83" s="280"/>
      <c r="E83" s="280"/>
      <c r="F83" s="398"/>
      <c r="G83" s="280"/>
    </row>
    <row r="84" spans="1:7" ht="12.75">
      <c r="A84" s="166">
        <v>11</v>
      </c>
      <c r="B84" s="40"/>
      <c r="C84" s="280"/>
      <c r="D84" s="280"/>
      <c r="E84" s="280"/>
      <c r="F84" s="398"/>
      <c r="G84" s="280"/>
    </row>
    <row r="85" spans="1:7" ht="12.75">
      <c r="A85" s="166">
        <v>12</v>
      </c>
      <c r="B85" s="40"/>
      <c r="C85" s="280"/>
      <c r="D85" s="280"/>
      <c r="E85" s="280"/>
      <c r="F85" s="398"/>
      <c r="G85" s="280"/>
    </row>
    <row r="86" spans="1:7" ht="12.75">
      <c r="A86" s="166">
        <v>13</v>
      </c>
      <c r="B86" s="40"/>
      <c r="C86" s="280"/>
      <c r="D86" s="280"/>
      <c r="E86" s="280"/>
      <c r="F86" s="398"/>
      <c r="G86" s="280"/>
    </row>
    <row r="87" spans="1:7" ht="12.75">
      <c r="A87" s="166">
        <v>14</v>
      </c>
      <c r="B87" s="40"/>
      <c r="C87" s="280"/>
      <c r="D87" s="280"/>
      <c r="E87" s="280"/>
      <c r="F87" s="398"/>
      <c r="G87" s="280"/>
    </row>
    <row r="88" spans="1:7" ht="12.75">
      <c r="A88" s="166">
        <v>15</v>
      </c>
      <c r="B88" s="40"/>
      <c r="C88" s="280"/>
      <c r="D88" s="280"/>
      <c r="E88" s="280"/>
      <c r="F88" s="398"/>
      <c r="G88" s="280"/>
    </row>
    <row r="89" spans="1:7" ht="12.75">
      <c r="A89" s="166">
        <v>16</v>
      </c>
      <c r="B89" s="40"/>
      <c r="C89" s="280"/>
      <c r="D89" s="280"/>
      <c r="E89" s="280"/>
      <c r="F89" s="398"/>
      <c r="G89" s="280"/>
    </row>
    <row r="90" spans="1:7" ht="12.75">
      <c r="A90" s="166">
        <v>17</v>
      </c>
      <c r="B90" s="40"/>
      <c r="C90" s="280"/>
      <c r="D90" s="280"/>
      <c r="E90" s="280"/>
      <c r="F90" s="398"/>
      <c r="G90" s="280"/>
    </row>
    <row r="91" spans="1:7" ht="12.75">
      <c r="A91" s="166">
        <v>18</v>
      </c>
      <c r="B91" s="40"/>
      <c r="C91" s="280"/>
      <c r="D91" s="280"/>
      <c r="E91" s="280"/>
      <c r="F91" s="398"/>
      <c r="G91" s="280"/>
    </row>
    <row r="92" spans="1:7" ht="12.75">
      <c r="A92" s="166">
        <v>19</v>
      </c>
      <c r="B92" s="40"/>
      <c r="C92" s="280"/>
      <c r="D92" s="280"/>
      <c r="E92" s="280"/>
      <c r="F92" s="398"/>
      <c r="G92" s="280"/>
    </row>
    <row r="93" spans="1:7" ht="13.5" thickBot="1">
      <c r="A93" s="167">
        <v>20</v>
      </c>
      <c r="B93" s="168"/>
      <c r="C93" s="281"/>
      <c r="D93" s="281"/>
      <c r="E93" s="281"/>
      <c r="F93" s="399"/>
      <c r="G93" s="281"/>
    </row>
    <row r="94" spans="1:7" ht="14.25" thickBot="1" thickTop="1">
      <c r="A94" s="639" t="s">
        <v>8</v>
      </c>
      <c r="B94" s="640"/>
      <c r="C94" s="282">
        <f>SUM(C74:C93)</f>
        <v>6100</v>
      </c>
      <c r="D94" s="282">
        <f>SUM(D74:D93)</f>
        <v>7050</v>
      </c>
      <c r="E94" s="282">
        <f>SUM(E74:E93)</f>
        <v>1901</v>
      </c>
      <c r="F94" s="282">
        <f>SUM(F74:F93)</f>
        <v>0</v>
      </c>
      <c r="G94" s="283">
        <f>SUM(G74:G93)</f>
        <v>4960</v>
      </c>
    </row>
    <row r="95" spans="1:6" ht="14.25" thickBot="1" thickTop="1">
      <c r="A95" s="74"/>
      <c r="B95" s="74"/>
      <c r="C95" s="73"/>
      <c r="D95" s="73"/>
      <c r="E95" s="73"/>
      <c r="F95" s="86"/>
    </row>
    <row r="96" spans="1:7" ht="14.25" thickBot="1" thickTop="1">
      <c r="A96" s="639" t="s">
        <v>278</v>
      </c>
      <c r="B96" s="640"/>
      <c r="C96" s="282">
        <f>C43+C71+C94</f>
        <v>444623.4</v>
      </c>
      <c r="D96" s="282">
        <f>D43+D71+D94</f>
        <v>353514</v>
      </c>
      <c r="E96" s="282">
        <f>E43+E71+E94</f>
        <v>231173</v>
      </c>
      <c r="F96" s="282">
        <f>F43+F71+F94</f>
        <v>0</v>
      </c>
      <c r="G96" s="283">
        <f>G43+G71+G94</f>
        <v>268733</v>
      </c>
    </row>
    <row r="97" spans="1:7" ht="14.25" thickBot="1" thickTop="1">
      <c r="A97" s="639" t="s">
        <v>279</v>
      </c>
      <c r="B97" s="640"/>
      <c r="C97" s="276">
        <f>C26-C96</f>
        <v>5026.599999999977</v>
      </c>
      <c r="D97" s="276">
        <f>D26-D96</f>
        <v>158586</v>
      </c>
      <c r="E97" s="276">
        <f>E26-E96</f>
        <v>44347</v>
      </c>
      <c r="F97" s="276" t="e">
        <f>F26-F96</f>
        <v>#DIV/0!</v>
      </c>
      <c r="G97" s="277">
        <f>G26-G96</f>
        <v>109327.29999999999</v>
      </c>
    </row>
    <row r="98" spans="1:6" ht="13.5" thickTop="1">
      <c r="A98" s="5"/>
      <c r="B98" s="5"/>
      <c r="C98" s="92"/>
      <c r="D98" s="92"/>
      <c r="E98" s="92"/>
      <c r="F98" s="86"/>
    </row>
    <row r="99" spans="1:6" ht="13.5" thickBot="1">
      <c r="A99" s="5"/>
      <c r="B99" s="5"/>
      <c r="C99" s="92"/>
      <c r="D99" s="92"/>
      <c r="E99" s="92"/>
      <c r="F99" s="86"/>
    </row>
    <row r="100" spans="1:7" ht="13.5" customHeight="1" thickBot="1" thickTop="1">
      <c r="A100" s="655" t="s">
        <v>280</v>
      </c>
      <c r="B100" s="656"/>
      <c r="C100" s="656"/>
      <c r="D100" s="656"/>
      <c r="E100" s="656"/>
      <c r="F100" s="656"/>
      <c r="G100" s="657"/>
    </row>
    <row r="101" spans="1:7" ht="12.75" customHeight="1" thickBot="1" thickTop="1">
      <c r="A101" s="655"/>
      <c r="B101" s="656"/>
      <c r="C101" s="656"/>
      <c r="D101" s="656"/>
      <c r="E101" s="656"/>
      <c r="F101" s="656"/>
      <c r="G101" s="657"/>
    </row>
    <row r="102" spans="1:7" ht="13.5" customHeight="1" thickBot="1" thickTop="1">
      <c r="A102" s="655"/>
      <c r="B102" s="656"/>
      <c r="C102" s="656"/>
      <c r="D102" s="656"/>
      <c r="E102" s="656"/>
      <c r="F102" s="656"/>
      <c r="G102" s="657"/>
    </row>
    <row r="103" spans="1:7" ht="24" customHeight="1" thickBot="1" thickTop="1">
      <c r="A103" s="652" t="s">
        <v>136</v>
      </c>
      <c r="B103" s="653"/>
      <c r="C103" s="653"/>
      <c r="D103" s="653"/>
      <c r="E103" s="653"/>
      <c r="F103" s="653"/>
      <c r="G103" s="654"/>
    </row>
    <row r="104" spans="1:7" ht="24" customHeight="1" thickBot="1" thickTop="1">
      <c r="A104" s="652"/>
      <c r="B104" s="653"/>
      <c r="C104" s="653"/>
      <c r="D104" s="653"/>
      <c r="E104" s="653"/>
      <c r="F104" s="653"/>
      <c r="G104" s="654"/>
    </row>
    <row r="105" spans="1:7" ht="24.75" thickBot="1" thickTop="1">
      <c r="A105" s="650"/>
      <c r="B105" s="651"/>
      <c r="C105" s="133" t="s">
        <v>670</v>
      </c>
      <c r="D105" s="133" t="s">
        <v>671</v>
      </c>
      <c r="E105" s="133" t="s">
        <v>672</v>
      </c>
      <c r="F105" s="396"/>
      <c r="G105" s="133" t="s">
        <v>582</v>
      </c>
    </row>
    <row r="106" spans="1:7" ht="13.5" thickTop="1">
      <c r="A106" s="164">
        <v>1</v>
      </c>
      <c r="B106" s="165" t="s">
        <v>12</v>
      </c>
      <c r="C106" s="270">
        <v>1820000</v>
      </c>
      <c r="D106" s="270">
        <v>1765000</v>
      </c>
      <c r="E106" s="271">
        <v>1154219</v>
      </c>
      <c r="F106" s="397">
        <f aca="true" t="shared" si="1" ref="F106:F112">($E106-$D106)/D106</f>
        <v>-0.3460515580736544</v>
      </c>
      <c r="G106" s="271">
        <v>1519290</v>
      </c>
    </row>
    <row r="107" spans="1:7" ht="12.75">
      <c r="A107" s="166">
        <v>2</v>
      </c>
      <c r="B107" s="40" t="s">
        <v>573</v>
      </c>
      <c r="C107" s="272">
        <v>14000</v>
      </c>
      <c r="D107" s="272">
        <v>13000</v>
      </c>
      <c r="E107" s="273">
        <v>10800</v>
      </c>
      <c r="F107" s="398">
        <f t="shared" si="1"/>
        <v>-0.16923076923076924</v>
      </c>
      <c r="G107" s="273">
        <v>12400</v>
      </c>
    </row>
    <row r="108" spans="1:7" ht="12.75">
      <c r="A108" s="166">
        <v>3</v>
      </c>
      <c r="B108" s="40" t="s">
        <v>13</v>
      </c>
      <c r="C108" s="272">
        <v>48000</v>
      </c>
      <c r="D108" s="272">
        <v>40000</v>
      </c>
      <c r="E108" s="273">
        <v>35513</v>
      </c>
      <c r="F108" s="398">
        <f t="shared" si="1"/>
        <v>-0.112175</v>
      </c>
      <c r="G108" s="273">
        <v>24450</v>
      </c>
    </row>
    <row r="109" spans="1:7" ht="12.75">
      <c r="A109" s="166">
        <v>4</v>
      </c>
      <c r="B109" s="40" t="s">
        <v>14</v>
      </c>
      <c r="C109" s="272">
        <v>15000</v>
      </c>
      <c r="D109" s="272">
        <v>14000</v>
      </c>
      <c r="E109" s="273">
        <v>11298</v>
      </c>
      <c r="F109" s="398">
        <f t="shared" si="1"/>
        <v>-0.193</v>
      </c>
      <c r="G109" s="273">
        <v>10318</v>
      </c>
    </row>
    <row r="110" spans="1:7" ht="12.75">
      <c r="A110" s="166">
        <v>5</v>
      </c>
      <c r="B110" s="40" t="s">
        <v>7</v>
      </c>
      <c r="C110" s="272">
        <v>1000</v>
      </c>
      <c r="D110" s="272">
        <v>1500</v>
      </c>
      <c r="E110" s="273">
        <v>100</v>
      </c>
      <c r="F110" s="398">
        <f t="shared" si="1"/>
        <v>-0.9333333333333333</v>
      </c>
      <c r="G110" s="273">
        <v>600</v>
      </c>
    </row>
    <row r="111" spans="1:7" ht="12.75">
      <c r="A111" s="166">
        <v>6</v>
      </c>
      <c r="B111" s="40" t="s">
        <v>281</v>
      </c>
      <c r="C111" s="272">
        <v>144000</v>
      </c>
      <c r="D111" s="272">
        <v>50000</v>
      </c>
      <c r="E111" s="273">
        <v>39800</v>
      </c>
      <c r="F111" s="398">
        <f t="shared" si="1"/>
        <v>-0.204</v>
      </c>
      <c r="G111" s="273">
        <v>50700</v>
      </c>
    </row>
    <row r="112" spans="1:7" ht="12.75">
      <c r="A112" s="166">
        <v>7</v>
      </c>
      <c r="B112" s="40" t="s">
        <v>553</v>
      </c>
      <c r="C112" s="272">
        <v>26250</v>
      </c>
      <c r="D112" s="272">
        <v>32000</v>
      </c>
      <c r="E112" s="273">
        <v>16064</v>
      </c>
      <c r="F112" s="398">
        <f t="shared" si="1"/>
        <v>-0.498</v>
      </c>
      <c r="G112" s="273">
        <v>20560</v>
      </c>
    </row>
    <row r="113" spans="1:7" ht="12.75">
      <c r="A113" s="166">
        <v>8</v>
      </c>
      <c r="B113" s="40" t="s">
        <v>506</v>
      </c>
      <c r="C113" s="272">
        <v>4000</v>
      </c>
      <c r="D113" s="272">
        <v>2000</v>
      </c>
      <c r="E113" s="273">
        <v>6282</v>
      </c>
      <c r="F113" s="398"/>
      <c r="G113" s="273">
        <v>1500</v>
      </c>
    </row>
    <row r="114" spans="1:7" ht="12.75">
      <c r="A114" s="166">
        <v>9</v>
      </c>
      <c r="B114" s="40" t="s">
        <v>554</v>
      </c>
      <c r="C114" s="272">
        <v>900</v>
      </c>
      <c r="D114" s="272">
        <v>800</v>
      </c>
      <c r="E114" s="273">
        <v>630</v>
      </c>
      <c r="F114" s="398"/>
      <c r="G114" s="273">
        <v>575</v>
      </c>
    </row>
    <row r="115" spans="1:7" ht="12.75">
      <c r="A115" s="166">
        <v>10</v>
      </c>
      <c r="B115" s="40" t="s">
        <v>679</v>
      </c>
      <c r="C115" s="272">
        <v>40000</v>
      </c>
      <c r="D115" s="272"/>
      <c r="E115" s="273">
        <v>27300</v>
      </c>
      <c r="F115" s="398"/>
      <c r="G115" s="273"/>
    </row>
    <row r="116" spans="1:7" ht="12.75">
      <c r="A116" s="166">
        <v>11</v>
      </c>
      <c r="B116" s="40" t="s">
        <v>680</v>
      </c>
      <c r="C116" s="272">
        <v>160000</v>
      </c>
      <c r="D116" s="272"/>
      <c r="E116" s="273">
        <v>133100</v>
      </c>
      <c r="F116" s="398"/>
      <c r="G116" s="272"/>
    </row>
    <row r="117" spans="1:7" ht="12.75">
      <c r="A117" s="166">
        <v>12</v>
      </c>
      <c r="B117" s="40"/>
      <c r="C117" s="272"/>
      <c r="D117" s="272"/>
      <c r="E117" s="273"/>
      <c r="F117" s="398"/>
      <c r="G117" s="272"/>
    </row>
    <row r="118" spans="1:7" ht="12.75">
      <c r="A118" s="166">
        <v>13</v>
      </c>
      <c r="B118" s="40"/>
      <c r="C118" s="272"/>
      <c r="D118" s="272"/>
      <c r="E118" s="273"/>
      <c r="F118" s="398"/>
      <c r="G118" s="272"/>
    </row>
    <row r="119" spans="1:7" ht="12.75">
      <c r="A119" s="166">
        <v>14</v>
      </c>
      <c r="B119" s="40"/>
      <c r="C119" s="272"/>
      <c r="D119" s="272"/>
      <c r="E119" s="273"/>
      <c r="F119" s="398"/>
      <c r="G119" s="272"/>
    </row>
    <row r="120" spans="1:7" ht="12.75">
      <c r="A120" s="166">
        <v>15</v>
      </c>
      <c r="B120" s="40"/>
      <c r="C120" s="272"/>
      <c r="D120" s="272"/>
      <c r="E120" s="273"/>
      <c r="F120" s="398"/>
      <c r="G120" s="272"/>
    </row>
    <row r="121" spans="1:7" ht="12.75">
      <c r="A121" s="166">
        <v>16</v>
      </c>
      <c r="B121" s="40"/>
      <c r="C121" s="272"/>
      <c r="D121" s="272"/>
      <c r="E121" s="273"/>
      <c r="F121" s="398"/>
      <c r="G121" s="272"/>
    </row>
    <row r="122" spans="1:7" ht="12.75">
      <c r="A122" s="166">
        <v>17</v>
      </c>
      <c r="B122" s="40"/>
      <c r="C122" s="272"/>
      <c r="D122" s="272"/>
      <c r="E122" s="273"/>
      <c r="F122" s="398"/>
      <c r="G122" s="272"/>
    </row>
    <row r="123" spans="1:7" ht="12.75">
      <c r="A123" s="166">
        <v>18</v>
      </c>
      <c r="B123" s="40"/>
      <c r="C123" s="272"/>
      <c r="D123" s="272"/>
      <c r="E123" s="273"/>
      <c r="F123" s="398"/>
      <c r="G123" s="272"/>
    </row>
    <row r="124" spans="1:7" ht="12.75">
      <c r="A124" s="166">
        <v>19</v>
      </c>
      <c r="B124" s="40"/>
      <c r="C124" s="272"/>
      <c r="D124" s="272"/>
      <c r="E124" s="273"/>
      <c r="F124" s="398"/>
      <c r="G124" s="272"/>
    </row>
    <row r="125" spans="1:7" ht="12.75">
      <c r="A125" s="166">
        <v>20</v>
      </c>
      <c r="B125" s="40"/>
      <c r="C125" s="272"/>
      <c r="D125" s="272"/>
      <c r="E125" s="273"/>
      <c r="F125" s="398"/>
      <c r="G125" s="272"/>
    </row>
    <row r="126" spans="1:7" ht="12.75">
      <c r="A126" s="166">
        <v>21</v>
      </c>
      <c r="B126" s="40"/>
      <c r="C126" s="272"/>
      <c r="D126" s="272"/>
      <c r="E126" s="273"/>
      <c r="F126" s="398"/>
      <c r="G126" s="272"/>
    </row>
    <row r="127" spans="1:7" ht="12.75">
      <c r="A127" s="166">
        <v>22</v>
      </c>
      <c r="B127" s="40"/>
      <c r="C127" s="272"/>
      <c r="D127" s="272"/>
      <c r="E127" s="273"/>
      <c r="F127" s="398"/>
      <c r="G127" s="272"/>
    </row>
    <row r="128" spans="1:7" ht="12.75">
      <c r="A128" s="166">
        <v>23</v>
      </c>
      <c r="B128" s="40"/>
      <c r="C128" s="272"/>
      <c r="D128" s="272"/>
      <c r="E128" s="273"/>
      <c r="F128" s="398" t="e">
        <f>($E128-$D128)/D128</f>
        <v>#DIV/0!</v>
      </c>
      <c r="G128" s="272"/>
    </row>
    <row r="129" spans="1:7" ht="12.75">
      <c r="A129" s="166">
        <v>24</v>
      </c>
      <c r="B129" s="40"/>
      <c r="C129" s="272"/>
      <c r="D129" s="272"/>
      <c r="E129" s="273"/>
      <c r="F129" s="398" t="e">
        <f>($E129-$D129)/D129</f>
        <v>#DIV/0!</v>
      </c>
      <c r="G129" s="272"/>
    </row>
    <row r="130" spans="1:7" ht="13.5" thickBot="1">
      <c r="A130" s="167">
        <v>25</v>
      </c>
      <c r="B130" s="168" t="s">
        <v>522</v>
      </c>
      <c r="C130" s="274">
        <v>360000</v>
      </c>
      <c r="D130" s="274">
        <v>380000</v>
      </c>
      <c r="E130" s="275">
        <v>237072.8</v>
      </c>
      <c r="F130" s="399">
        <f>($E130-$D130)/D130</f>
        <v>-0.37612421052631584</v>
      </c>
      <c r="G130" s="275">
        <v>331654.14</v>
      </c>
    </row>
    <row r="131" spans="1:7" ht="14.25" thickBot="1" thickTop="1">
      <c r="A131" s="639" t="s">
        <v>282</v>
      </c>
      <c r="B131" s="640"/>
      <c r="C131" s="276">
        <f>SUM(C106:C130)</f>
        <v>2633150</v>
      </c>
      <c r="D131" s="276">
        <f>SUM(D106:D130)</f>
        <v>2298300</v>
      </c>
      <c r="E131" s="276">
        <f>SUM(E106:E130)</f>
        <v>1672178.8</v>
      </c>
      <c r="F131" s="276" t="e">
        <f>SUM(F106:F130)</f>
        <v>#DIV/0!</v>
      </c>
      <c r="G131" s="277">
        <f>SUM(G106:G130)</f>
        <v>1972047.1400000001</v>
      </c>
    </row>
    <row r="132" spans="1:6" ht="14.25" thickBot="1" thickTop="1">
      <c r="A132" s="74"/>
      <c r="B132" s="77"/>
      <c r="C132" s="78"/>
      <c r="D132" s="78"/>
      <c r="E132" s="78"/>
      <c r="F132" s="86"/>
    </row>
    <row r="133" spans="1:7" ht="13.5" customHeight="1" thickTop="1">
      <c r="A133" s="641" t="s">
        <v>138</v>
      </c>
      <c r="B133" s="642"/>
      <c r="C133" s="642"/>
      <c r="D133" s="642"/>
      <c r="E133" s="642"/>
      <c r="F133" s="642"/>
      <c r="G133" s="643"/>
    </row>
    <row r="134" spans="1:7" ht="12.75" customHeight="1">
      <c r="A134" s="644"/>
      <c r="B134" s="645"/>
      <c r="C134" s="645"/>
      <c r="D134" s="645"/>
      <c r="E134" s="645"/>
      <c r="F134" s="645"/>
      <c r="G134" s="646"/>
    </row>
    <row r="135" spans="1:7" ht="13.5" customHeight="1" thickBot="1">
      <c r="A135" s="647"/>
      <c r="B135" s="648"/>
      <c r="C135" s="648"/>
      <c r="D135" s="648"/>
      <c r="E135" s="648"/>
      <c r="F135" s="648"/>
      <c r="G135" s="649"/>
    </row>
    <row r="136" spans="1:7" ht="24.75" thickBot="1" thickTop="1">
      <c r="A136" s="172" t="s">
        <v>159</v>
      </c>
      <c r="B136" s="173" t="s">
        <v>158</v>
      </c>
      <c r="C136" s="133" t="s">
        <v>670</v>
      </c>
      <c r="D136" s="133" t="s">
        <v>671</v>
      </c>
      <c r="E136" s="133" t="s">
        <v>672</v>
      </c>
      <c r="F136" s="396"/>
      <c r="G136" s="133" t="s">
        <v>582</v>
      </c>
    </row>
    <row r="137" spans="1:7" ht="18.75" thickTop="1">
      <c r="A137" s="183">
        <v>1</v>
      </c>
      <c r="B137" s="179" t="s">
        <v>452</v>
      </c>
      <c r="C137" s="284">
        <v>29718</v>
      </c>
      <c r="D137" s="284">
        <v>28683</v>
      </c>
      <c r="E137" s="233">
        <v>19584</v>
      </c>
      <c r="F137" s="397"/>
      <c r="G137" s="233">
        <v>29826</v>
      </c>
    </row>
    <row r="138" spans="1:7" ht="18">
      <c r="A138" s="170">
        <v>2</v>
      </c>
      <c r="B138" s="41" t="s">
        <v>453</v>
      </c>
      <c r="C138" s="280">
        <v>8000</v>
      </c>
      <c r="D138" s="280">
        <v>24000</v>
      </c>
      <c r="E138" s="235">
        <v>5620</v>
      </c>
      <c r="F138" s="398"/>
      <c r="G138" s="235">
        <v>2970</v>
      </c>
    </row>
    <row r="139" spans="1:7" ht="18">
      <c r="A139" s="170">
        <v>3</v>
      </c>
      <c r="B139" s="40" t="s">
        <v>19</v>
      </c>
      <c r="C139" s="280">
        <v>900</v>
      </c>
      <c r="D139" s="280"/>
      <c r="E139" s="235">
        <v>900</v>
      </c>
      <c r="F139" s="398"/>
      <c r="G139" s="235"/>
    </row>
    <row r="140" spans="1:7" ht="18">
      <c r="A140" s="170">
        <v>4</v>
      </c>
      <c r="B140" s="40" t="s">
        <v>657</v>
      </c>
      <c r="C140" s="280">
        <v>2405</v>
      </c>
      <c r="D140" s="280">
        <v>5975</v>
      </c>
      <c r="E140" s="235"/>
      <c r="F140" s="398"/>
      <c r="G140" s="235">
        <v>2346</v>
      </c>
    </row>
    <row r="141" spans="1:7" ht="18">
      <c r="A141" s="170">
        <v>5</v>
      </c>
      <c r="B141" s="40" t="s">
        <v>21</v>
      </c>
      <c r="C141" s="280">
        <v>32484</v>
      </c>
      <c r="D141" s="280"/>
      <c r="E141" s="235"/>
      <c r="F141" s="398"/>
      <c r="G141" s="235"/>
    </row>
    <row r="142" spans="1:7" ht="18">
      <c r="A142" s="170">
        <v>6</v>
      </c>
      <c r="B142" s="40" t="s">
        <v>22</v>
      </c>
      <c r="C142" s="280">
        <v>800</v>
      </c>
      <c r="D142" s="280">
        <v>850</v>
      </c>
      <c r="E142" s="235">
        <v>531</v>
      </c>
      <c r="F142" s="398"/>
      <c r="G142" s="235"/>
    </row>
    <row r="143" spans="1:7" ht="18">
      <c r="A143" s="170">
        <v>7</v>
      </c>
      <c r="B143" s="40" t="s">
        <v>23</v>
      </c>
      <c r="C143" s="280">
        <v>700</v>
      </c>
      <c r="D143" s="280">
        <v>1200</v>
      </c>
      <c r="E143" s="235"/>
      <c r="F143" s="398"/>
      <c r="G143" s="235">
        <v>1024</v>
      </c>
    </row>
    <row r="144" spans="1:7" ht="18">
      <c r="A144" s="170">
        <v>8</v>
      </c>
      <c r="B144" s="48" t="s">
        <v>664</v>
      </c>
      <c r="C144" s="280">
        <v>4000</v>
      </c>
      <c r="D144" s="280">
        <v>4500</v>
      </c>
      <c r="E144" s="235"/>
      <c r="F144" s="398"/>
      <c r="G144" s="235"/>
    </row>
    <row r="145" spans="1:7" ht="18.75" thickBot="1">
      <c r="A145" s="171">
        <v>9</v>
      </c>
      <c r="B145" s="158" t="s">
        <v>207</v>
      </c>
      <c r="C145" s="281">
        <v>900</v>
      </c>
      <c r="D145" s="281">
        <v>1500</v>
      </c>
      <c r="E145" s="237"/>
      <c r="F145" s="399"/>
      <c r="G145" s="237">
        <v>86</v>
      </c>
    </row>
    <row r="146" spans="1:7" ht="14.25" thickBot="1" thickTop="1">
      <c r="A146" s="639" t="s">
        <v>8</v>
      </c>
      <c r="B146" s="640"/>
      <c r="C146" s="282">
        <f>SUM(C137:C145)</f>
        <v>79907</v>
      </c>
      <c r="D146" s="282">
        <f>SUM(D137:D145)</f>
        <v>66708</v>
      </c>
      <c r="E146" s="282">
        <f>SUM(E137:E145)</f>
        <v>26635</v>
      </c>
      <c r="F146" s="282">
        <f>SUM(F137:F145)</f>
        <v>0</v>
      </c>
      <c r="G146" s="283">
        <f>SUM(G137:G145)</f>
        <v>36252</v>
      </c>
    </row>
    <row r="147" ht="14.25" thickBot="1" thickTop="1">
      <c r="F147" s="86"/>
    </row>
    <row r="148" spans="1:7" ht="24.75" thickBot="1" thickTop="1">
      <c r="A148" s="180" t="s">
        <v>160</v>
      </c>
      <c r="B148" s="175" t="s">
        <v>163</v>
      </c>
      <c r="C148" s="133" t="s">
        <v>670</v>
      </c>
      <c r="D148" s="133" t="s">
        <v>673</v>
      </c>
      <c r="E148" s="133" t="s">
        <v>672</v>
      </c>
      <c r="F148" s="396"/>
      <c r="G148" s="133" t="s">
        <v>582</v>
      </c>
    </row>
    <row r="149" spans="1:7" ht="13.5" thickTop="1">
      <c r="A149" s="164">
        <v>1</v>
      </c>
      <c r="B149" s="165" t="s">
        <v>34</v>
      </c>
      <c r="C149" s="284"/>
      <c r="D149" s="284"/>
      <c r="E149" s="233"/>
      <c r="F149" s="397"/>
      <c r="G149" s="284"/>
    </row>
    <row r="150" spans="1:7" ht="12.75">
      <c r="A150" s="166">
        <v>2</v>
      </c>
      <c r="B150" s="40" t="s">
        <v>45</v>
      </c>
      <c r="C150" s="280">
        <v>50000</v>
      </c>
      <c r="D150" s="280">
        <v>110000</v>
      </c>
      <c r="E150" s="235">
        <v>21650</v>
      </c>
      <c r="F150" s="398"/>
      <c r="G150" s="235">
        <v>97375</v>
      </c>
    </row>
    <row r="151" spans="1:7" ht="12.75">
      <c r="A151" s="166">
        <v>3</v>
      </c>
      <c r="B151" s="40" t="s">
        <v>569</v>
      </c>
      <c r="C151" s="280">
        <v>60000</v>
      </c>
      <c r="D151" s="280">
        <v>65000</v>
      </c>
      <c r="E151" s="235">
        <v>50617</v>
      </c>
      <c r="F151" s="398"/>
      <c r="G151" s="235">
        <v>163874</v>
      </c>
    </row>
    <row r="152" spans="1:7" ht="12.75">
      <c r="A152" s="166">
        <v>4</v>
      </c>
      <c r="B152" s="40" t="s">
        <v>46</v>
      </c>
      <c r="C152" s="280">
        <v>1200000</v>
      </c>
      <c r="D152" s="280">
        <v>1050000</v>
      </c>
      <c r="E152" s="235">
        <v>961138</v>
      </c>
      <c r="F152" s="398"/>
      <c r="G152" s="235">
        <v>1070847</v>
      </c>
    </row>
    <row r="153" spans="1:7" ht="12.75">
      <c r="A153" s="166">
        <v>5</v>
      </c>
      <c r="B153" s="40" t="s">
        <v>570</v>
      </c>
      <c r="C153" s="280">
        <v>8000</v>
      </c>
      <c r="D153" s="280">
        <v>8500</v>
      </c>
      <c r="E153" s="235">
        <v>5416</v>
      </c>
      <c r="F153" s="398"/>
      <c r="G153" s="235">
        <v>2902</v>
      </c>
    </row>
    <row r="154" spans="1:7" ht="12.75">
      <c r="A154" s="166">
        <v>6</v>
      </c>
      <c r="B154" s="40" t="s">
        <v>44</v>
      </c>
      <c r="C154" s="280">
        <v>6000</v>
      </c>
      <c r="D154" s="280">
        <v>7000</v>
      </c>
      <c r="E154" s="235">
        <v>1390</v>
      </c>
      <c r="F154" s="398"/>
      <c r="G154" s="235">
        <v>4600</v>
      </c>
    </row>
    <row r="155" spans="1:7" ht="12.75">
      <c r="A155" s="166">
        <v>7</v>
      </c>
      <c r="B155" s="40" t="s">
        <v>505</v>
      </c>
      <c r="C155" s="280"/>
      <c r="D155" s="280"/>
      <c r="E155" s="235"/>
      <c r="F155" s="398"/>
      <c r="G155" s="235"/>
    </row>
    <row r="156" spans="1:7" ht="12.75">
      <c r="A156" s="166">
        <v>8</v>
      </c>
      <c r="B156" s="40" t="s">
        <v>650</v>
      </c>
      <c r="C156" s="280">
        <v>20000</v>
      </c>
      <c r="D156" s="280">
        <v>50000</v>
      </c>
      <c r="E156" s="235">
        <v>226</v>
      </c>
      <c r="F156" s="398"/>
      <c r="G156" s="235">
        <v>11580</v>
      </c>
    </row>
    <row r="157" spans="1:7" ht="12.75">
      <c r="A157" s="166">
        <v>9</v>
      </c>
      <c r="B157" s="40" t="s">
        <v>548</v>
      </c>
      <c r="C157" s="280">
        <v>180000</v>
      </c>
      <c r="D157" s="280">
        <v>240000</v>
      </c>
      <c r="E157" s="235">
        <v>117365.01</v>
      </c>
      <c r="F157" s="398"/>
      <c r="G157" s="235">
        <v>225000</v>
      </c>
    </row>
    <row r="158" spans="1:7" ht="12.75">
      <c r="A158" s="166">
        <v>10</v>
      </c>
      <c r="B158" s="40" t="s">
        <v>114</v>
      </c>
      <c r="C158" s="280"/>
      <c r="D158" s="280"/>
      <c r="E158" s="235"/>
      <c r="F158" s="398"/>
      <c r="G158" s="280"/>
    </row>
    <row r="159" spans="1:7" ht="12.75">
      <c r="A159" s="166">
        <v>11</v>
      </c>
      <c r="B159" s="39"/>
      <c r="C159" s="280"/>
      <c r="D159" s="280"/>
      <c r="E159" s="235"/>
      <c r="F159" s="398"/>
      <c r="G159" s="280"/>
    </row>
    <row r="160" spans="1:7" ht="12.75">
      <c r="A160" s="166">
        <v>12</v>
      </c>
      <c r="B160" s="40"/>
      <c r="C160" s="280"/>
      <c r="D160" s="280"/>
      <c r="E160" s="235"/>
      <c r="F160" s="398"/>
      <c r="G160" s="280"/>
    </row>
    <row r="161" spans="1:7" ht="12.75">
      <c r="A161" s="166">
        <v>13</v>
      </c>
      <c r="B161" s="40"/>
      <c r="C161" s="280"/>
      <c r="D161" s="280"/>
      <c r="E161" s="235"/>
      <c r="F161" s="398"/>
      <c r="G161" s="280"/>
    </row>
    <row r="162" spans="1:7" ht="12.75">
      <c r="A162" s="166">
        <v>14</v>
      </c>
      <c r="B162" s="40"/>
      <c r="C162" s="280"/>
      <c r="D162" s="280"/>
      <c r="E162" s="235"/>
      <c r="F162" s="398"/>
      <c r="G162" s="280"/>
    </row>
    <row r="163" spans="1:7" ht="13.5" thickBot="1">
      <c r="A163" s="167">
        <v>15</v>
      </c>
      <c r="B163" s="168"/>
      <c r="C163" s="281"/>
      <c r="D163" s="281"/>
      <c r="E163" s="237"/>
      <c r="F163" s="399"/>
      <c r="G163" s="281"/>
    </row>
    <row r="164" spans="1:7" ht="14.25" thickBot="1" thickTop="1">
      <c r="A164" s="667" t="s">
        <v>8</v>
      </c>
      <c r="B164" s="668"/>
      <c r="C164" s="400">
        <f>SUM(C149:C163)</f>
        <v>1524000</v>
      </c>
      <c r="D164" s="282">
        <f>SUM(D149:D163)</f>
        <v>1530500</v>
      </c>
      <c r="E164" s="282">
        <f>SUM(E149:E163)</f>
        <v>1157802.01</v>
      </c>
      <c r="F164" s="282">
        <f>SUM(F149:F163)</f>
        <v>0</v>
      </c>
      <c r="G164" s="283">
        <f>SUM(G149:G163)</f>
        <v>1576178</v>
      </c>
    </row>
    <row r="165" spans="1:6" ht="14.25" thickBot="1" thickTop="1">
      <c r="A165" s="5"/>
      <c r="B165" s="75"/>
      <c r="C165" s="76"/>
      <c r="D165" s="76"/>
      <c r="E165" s="76"/>
      <c r="F165" s="86"/>
    </row>
    <row r="166" spans="1:7" ht="24.75" thickBot="1" thickTop="1">
      <c r="A166" s="174" t="s">
        <v>162</v>
      </c>
      <c r="B166" s="178" t="s">
        <v>161</v>
      </c>
      <c r="C166" s="133" t="s">
        <v>670</v>
      </c>
      <c r="D166" s="133" t="s">
        <v>671</v>
      </c>
      <c r="E166" s="133" t="s">
        <v>672</v>
      </c>
      <c r="F166" s="396"/>
      <c r="G166" s="133" t="s">
        <v>582</v>
      </c>
    </row>
    <row r="167" spans="1:7" ht="13.5" thickTop="1">
      <c r="A167" s="164">
        <v>1</v>
      </c>
      <c r="B167" s="165" t="s">
        <v>24</v>
      </c>
      <c r="C167" s="284">
        <v>420</v>
      </c>
      <c r="D167" s="284">
        <v>800</v>
      </c>
      <c r="E167" s="233"/>
      <c r="F167" s="397"/>
      <c r="G167" s="233">
        <v>387</v>
      </c>
    </row>
    <row r="168" spans="1:7" ht="12.75">
      <c r="A168" s="166">
        <v>2</v>
      </c>
      <c r="B168" s="40" t="s">
        <v>25</v>
      </c>
      <c r="C168" s="280"/>
      <c r="D168" s="280"/>
      <c r="E168" s="235"/>
      <c r="F168" s="398"/>
      <c r="G168" s="235"/>
    </row>
    <row r="169" spans="1:7" ht="12.75">
      <c r="A169" s="166">
        <v>3</v>
      </c>
      <c r="B169" s="40" t="s">
        <v>26</v>
      </c>
      <c r="C169" s="280">
        <v>300</v>
      </c>
      <c r="D169" s="280">
        <v>400</v>
      </c>
      <c r="E169" s="235"/>
      <c r="F169" s="398"/>
      <c r="G169" s="235">
        <v>1017</v>
      </c>
    </row>
    <row r="170" spans="1:7" ht="12.75">
      <c r="A170" s="166">
        <v>4</v>
      </c>
      <c r="B170" s="40" t="s">
        <v>27</v>
      </c>
      <c r="C170" s="280">
        <v>600</v>
      </c>
      <c r="D170" s="280">
        <v>2000</v>
      </c>
      <c r="E170" s="235">
        <v>1246</v>
      </c>
      <c r="F170" s="398"/>
      <c r="G170" s="235">
        <v>1280</v>
      </c>
    </row>
    <row r="171" spans="1:7" ht="12.75">
      <c r="A171" s="166">
        <v>5</v>
      </c>
      <c r="B171" s="40" t="s">
        <v>28</v>
      </c>
      <c r="C171" s="280">
        <v>500</v>
      </c>
      <c r="D171" s="280">
        <v>5000</v>
      </c>
      <c r="E171" s="235">
        <v>720</v>
      </c>
      <c r="F171" s="398"/>
      <c r="G171" s="235">
        <v>4200</v>
      </c>
    </row>
    <row r="172" spans="1:7" ht="12.75">
      <c r="A172" s="166">
        <v>6</v>
      </c>
      <c r="B172" s="40" t="s">
        <v>29</v>
      </c>
      <c r="C172" s="280">
        <v>200</v>
      </c>
      <c r="D172" s="280">
        <v>250</v>
      </c>
      <c r="E172" s="235"/>
      <c r="F172" s="398"/>
      <c r="G172" s="235">
        <v>200</v>
      </c>
    </row>
    <row r="173" spans="1:7" ht="12.75">
      <c r="A173" s="166">
        <v>7</v>
      </c>
      <c r="B173" s="40" t="s">
        <v>30</v>
      </c>
      <c r="C173" s="280">
        <v>6500</v>
      </c>
      <c r="D173" s="280">
        <v>6800</v>
      </c>
      <c r="E173" s="235">
        <v>4670</v>
      </c>
      <c r="F173" s="398"/>
      <c r="G173" s="235">
        <v>6008</v>
      </c>
    </row>
    <row r="174" spans="1:7" ht="12.75">
      <c r="A174" s="166">
        <v>8</v>
      </c>
      <c r="B174" s="40" t="s">
        <v>504</v>
      </c>
      <c r="C174" s="280">
        <v>400</v>
      </c>
      <c r="D174" s="280">
        <v>1000</v>
      </c>
      <c r="E174" s="235">
        <v>150</v>
      </c>
      <c r="F174" s="398"/>
      <c r="G174" s="235">
        <v>1370</v>
      </c>
    </row>
    <row r="175" spans="1:7" ht="12.75">
      <c r="A175" s="166">
        <v>9</v>
      </c>
      <c r="B175" s="40" t="s">
        <v>500</v>
      </c>
      <c r="C175" s="280">
        <v>2000</v>
      </c>
      <c r="D175" s="280">
        <v>2800</v>
      </c>
      <c r="E175" s="235"/>
      <c r="F175" s="398"/>
      <c r="G175" s="235">
        <v>550</v>
      </c>
    </row>
    <row r="176" spans="1:7" ht="12.75">
      <c r="A176" s="166">
        <v>10</v>
      </c>
      <c r="B176" s="40" t="s">
        <v>507</v>
      </c>
      <c r="C176" s="280"/>
      <c r="D176" s="280"/>
      <c r="E176" s="235"/>
      <c r="F176" s="398"/>
      <c r="G176" s="235"/>
    </row>
    <row r="177" spans="1:7" ht="12.75">
      <c r="A177" s="166">
        <v>11</v>
      </c>
      <c r="B177" s="40" t="s">
        <v>497</v>
      </c>
      <c r="C177" s="280"/>
      <c r="D177" s="280"/>
      <c r="E177" s="235"/>
      <c r="F177" s="398"/>
      <c r="G177" s="235">
        <v>14846</v>
      </c>
    </row>
    <row r="178" spans="1:7" ht="12.75">
      <c r="A178" s="166">
        <v>12</v>
      </c>
      <c r="B178" s="40"/>
      <c r="C178" s="280"/>
      <c r="D178" s="280"/>
      <c r="E178" s="235"/>
      <c r="F178" s="398"/>
      <c r="G178" s="235"/>
    </row>
    <row r="179" spans="1:7" ht="12.75">
      <c r="A179" s="166">
        <v>13</v>
      </c>
      <c r="B179" s="40"/>
      <c r="C179" s="280"/>
      <c r="D179" s="280"/>
      <c r="E179" s="235"/>
      <c r="F179" s="398"/>
      <c r="G179" s="235"/>
    </row>
    <row r="180" spans="1:7" ht="12.75">
      <c r="A180" s="166">
        <v>14</v>
      </c>
      <c r="B180" s="40"/>
      <c r="C180" s="280"/>
      <c r="D180" s="280"/>
      <c r="E180" s="235"/>
      <c r="F180" s="398"/>
      <c r="G180" s="235"/>
    </row>
    <row r="181" spans="1:7" ht="12.75">
      <c r="A181" s="166">
        <v>15</v>
      </c>
      <c r="B181" s="40"/>
      <c r="C181" s="280"/>
      <c r="D181" s="280"/>
      <c r="E181" s="235"/>
      <c r="F181" s="398"/>
      <c r="G181" s="235"/>
    </row>
    <row r="182" spans="1:7" ht="12.75">
      <c r="A182" s="166">
        <v>16</v>
      </c>
      <c r="B182" s="40"/>
      <c r="C182" s="280"/>
      <c r="D182" s="280"/>
      <c r="E182" s="235"/>
      <c r="F182" s="398"/>
      <c r="G182" s="235"/>
    </row>
    <row r="183" spans="1:7" ht="12.75">
      <c r="A183" s="166">
        <v>17</v>
      </c>
      <c r="B183" s="40"/>
      <c r="C183" s="280"/>
      <c r="D183" s="280"/>
      <c r="E183" s="235"/>
      <c r="F183" s="398"/>
      <c r="G183" s="235"/>
    </row>
    <row r="184" spans="1:7" ht="12.75">
      <c r="A184" s="166">
        <v>18</v>
      </c>
      <c r="B184" s="40"/>
      <c r="C184" s="280"/>
      <c r="D184" s="280"/>
      <c r="E184" s="235"/>
      <c r="F184" s="398"/>
      <c r="G184" s="235"/>
    </row>
    <row r="185" spans="1:7" ht="12.75">
      <c r="A185" s="166">
        <v>19</v>
      </c>
      <c r="B185" s="40"/>
      <c r="C185" s="280"/>
      <c r="D185" s="280"/>
      <c r="E185" s="235"/>
      <c r="F185" s="398"/>
      <c r="G185" s="235"/>
    </row>
    <row r="186" spans="1:7" ht="13.5" thickBot="1">
      <c r="A186" s="167">
        <v>20</v>
      </c>
      <c r="B186" s="168"/>
      <c r="C186" s="281"/>
      <c r="D186" s="281"/>
      <c r="E186" s="237"/>
      <c r="F186" s="399"/>
      <c r="G186" s="281"/>
    </row>
    <row r="187" spans="1:7" ht="14.25" thickBot="1" thickTop="1">
      <c r="A187" s="667" t="s">
        <v>8</v>
      </c>
      <c r="B187" s="668"/>
      <c r="C187" s="400">
        <f>SUM(C167:C186)</f>
        <v>10920</v>
      </c>
      <c r="D187" s="282">
        <f>SUM(D167:D186)</f>
        <v>19050</v>
      </c>
      <c r="E187" s="282">
        <f>SUM(E167:E186)</f>
        <v>6786</v>
      </c>
      <c r="F187" s="282">
        <f>SUM(F167:F186)</f>
        <v>0</v>
      </c>
      <c r="G187" s="283">
        <f>SUM(G167:G186)</f>
        <v>29858</v>
      </c>
    </row>
    <row r="188" spans="1:6" ht="14.25" thickBot="1" thickTop="1">
      <c r="A188" s="5"/>
      <c r="B188" s="75"/>
      <c r="C188" s="76"/>
      <c r="D188" s="76"/>
      <c r="E188" s="76"/>
      <c r="F188" s="86"/>
    </row>
    <row r="189" spans="1:7" ht="14.25" thickBot="1" thickTop="1">
      <c r="A189" s="639" t="s">
        <v>283</v>
      </c>
      <c r="B189" s="640"/>
      <c r="C189" s="276">
        <f>C146+C164+C187</f>
        <v>1614827</v>
      </c>
      <c r="D189" s="276">
        <f>D146+D164+D187</f>
        <v>1616258</v>
      </c>
      <c r="E189" s="276">
        <f>E146+E164+E187</f>
        <v>1191223.01</v>
      </c>
      <c r="F189" s="276">
        <f>F146+F164+F187</f>
        <v>0</v>
      </c>
      <c r="G189" s="277">
        <f>G146+G164+G187</f>
        <v>1642288</v>
      </c>
    </row>
    <row r="190" spans="1:7" ht="14.25" thickBot="1" thickTop="1">
      <c r="A190" s="639" t="s">
        <v>284</v>
      </c>
      <c r="B190" s="640"/>
      <c r="C190" s="276">
        <f>C131-C189</f>
        <v>1018323</v>
      </c>
      <c r="D190" s="276">
        <f>D131-D189</f>
        <v>682042</v>
      </c>
      <c r="E190" s="276">
        <f>E131-E189</f>
        <v>480955.79000000004</v>
      </c>
      <c r="F190" s="276" t="e">
        <f>F131-F189</f>
        <v>#DIV/0!</v>
      </c>
      <c r="G190" s="277">
        <f>G131-G189</f>
        <v>329759.14000000013</v>
      </c>
    </row>
    <row r="191" spans="1:6" ht="13.5" thickTop="1">
      <c r="A191" s="5"/>
      <c r="B191" s="75"/>
      <c r="C191" s="76"/>
      <c r="D191" s="76"/>
      <c r="E191" s="76"/>
      <c r="F191" s="86"/>
    </row>
    <row r="192" spans="1:6" ht="12.75">
      <c r="A192" s="5"/>
      <c r="B192" s="75"/>
      <c r="C192" s="76"/>
      <c r="D192" s="76"/>
      <c r="E192" s="76"/>
      <c r="F192" s="86"/>
    </row>
    <row r="193" spans="1:6" ht="12.75">
      <c r="A193" s="5"/>
      <c r="B193" s="75"/>
      <c r="C193" s="76"/>
      <c r="D193" s="76"/>
      <c r="E193" s="76"/>
      <c r="F193" s="86"/>
    </row>
    <row r="194" spans="1:6" ht="13.5" thickBot="1">
      <c r="A194" s="5"/>
      <c r="B194" s="75"/>
      <c r="C194" s="76"/>
      <c r="D194" s="76"/>
      <c r="E194" s="76"/>
      <c r="F194" s="86"/>
    </row>
    <row r="195" spans="1:7" ht="13.5" customHeight="1" thickBot="1" thickTop="1">
      <c r="A195" s="655" t="s">
        <v>285</v>
      </c>
      <c r="B195" s="656"/>
      <c r="C195" s="656"/>
      <c r="D195" s="656"/>
      <c r="E195" s="656"/>
      <c r="F195" s="656"/>
      <c r="G195" s="657"/>
    </row>
    <row r="196" spans="1:7" ht="12.75" customHeight="1" thickBot="1" thickTop="1">
      <c r="A196" s="655"/>
      <c r="B196" s="656"/>
      <c r="C196" s="656"/>
      <c r="D196" s="656"/>
      <c r="E196" s="656"/>
      <c r="F196" s="656"/>
      <c r="G196" s="657"/>
    </row>
    <row r="197" spans="1:7" ht="13.5" customHeight="1" thickBot="1" thickTop="1">
      <c r="A197" s="655"/>
      <c r="B197" s="656"/>
      <c r="C197" s="656"/>
      <c r="D197" s="656"/>
      <c r="E197" s="656"/>
      <c r="F197" s="656"/>
      <c r="G197" s="657"/>
    </row>
    <row r="198" spans="1:7" ht="13.5" customHeight="1" thickBot="1" thickTop="1">
      <c r="A198" s="652" t="s">
        <v>136</v>
      </c>
      <c r="B198" s="653"/>
      <c r="C198" s="653"/>
      <c r="D198" s="653"/>
      <c r="E198" s="653"/>
      <c r="F198" s="653"/>
      <c r="G198" s="654"/>
    </row>
    <row r="199" spans="1:7" ht="13.5" customHeight="1" thickBot="1" thickTop="1">
      <c r="A199" s="652"/>
      <c r="B199" s="653"/>
      <c r="C199" s="653"/>
      <c r="D199" s="653"/>
      <c r="E199" s="653"/>
      <c r="F199" s="653"/>
      <c r="G199" s="654"/>
    </row>
    <row r="200" spans="1:7" ht="24.75" thickBot="1" thickTop="1">
      <c r="A200" s="669"/>
      <c r="B200" s="669"/>
      <c r="C200" s="133" t="s">
        <v>670</v>
      </c>
      <c r="D200" s="133" t="s">
        <v>671</v>
      </c>
      <c r="E200" s="133" t="s">
        <v>672</v>
      </c>
      <c r="F200" s="401"/>
      <c r="G200" s="133" t="s">
        <v>582</v>
      </c>
    </row>
    <row r="201" spans="1:7" ht="13.5" thickTop="1">
      <c r="A201" s="164">
        <v>1</v>
      </c>
      <c r="B201" s="165"/>
      <c r="C201" s="270"/>
      <c r="D201" s="270"/>
      <c r="E201" s="270"/>
      <c r="F201" s="397"/>
      <c r="G201" s="271"/>
    </row>
    <row r="202" spans="1:7" ht="12.75">
      <c r="A202" s="166">
        <v>2</v>
      </c>
      <c r="B202" s="40"/>
      <c r="C202" s="272"/>
      <c r="D202" s="272"/>
      <c r="E202" s="272"/>
      <c r="F202" s="398"/>
      <c r="G202" s="273"/>
    </row>
    <row r="203" spans="1:7" ht="12.75">
      <c r="A203" s="166">
        <v>3</v>
      </c>
      <c r="B203" s="40"/>
      <c r="C203" s="272"/>
      <c r="D203" s="272"/>
      <c r="E203" s="272"/>
      <c r="F203" s="398"/>
      <c r="G203" s="273"/>
    </row>
    <row r="204" spans="1:7" ht="12.75">
      <c r="A204" s="166">
        <v>4</v>
      </c>
      <c r="B204" s="40"/>
      <c r="C204" s="272"/>
      <c r="D204" s="272"/>
      <c r="E204" s="272"/>
      <c r="F204" s="398"/>
      <c r="G204" s="273"/>
    </row>
    <row r="205" spans="1:7" ht="12.75">
      <c r="A205" s="166">
        <v>5</v>
      </c>
      <c r="B205" s="40"/>
      <c r="C205" s="272"/>
      <c r="D205" s="272"/>
      <c r="E205" s="272"/>
      <c r="F205" s="398"/>
      <c r="G205" s="273"/>
    </row>
    <row r="206" spans="1:7" ht="12.75">
      <c r="A206" s="166">
        <v>6</v>
      </c>
      <c r="B206" s="40"/>
      <c r="C206" s="272"/>
      <c r="D206" s="272"/>
      <c r="E206" s="272"/>
      <c r="F206" s="398"/>
      <c r="G206" s="273"/>
    </row>
    <row r="207" spans="1:7" ht="12.75">
      <c r="A207" s="166">
        <v>7</v>
      </c>
      <c r="B207" s="40"/>
      <c r="C207" s="272"/>
      <c r="D207" s="272"/>
      <c r="E207" s="272"/>
      <c r="F207" s="402"/>
      <c r="G207" s="273"/>
    </row>
    <row r="208" spans="1:7" ht="12.75">
      <c r="A208" s="166">
        <v>8</v>
      </c>
      <c r="B208" s="40"/>
      <c r="C208" s="272"/>
      <c r="D208" s="272"/>
      <c r="E208" s="272"/>
      <c r="F208" s="402"/>
      <c r="G208" s="273"/>
    </row>
    <row r="209" spans="1:7" ht="12.75">
      <c r="A209" s="166">
        <v>9</v>
      </c>
      <c r="B209" s="40"/>
      <c r="C209" s="272"/>
      <c r="D209" s="272"/>
      <c r="E209" s="272"/>
      <c r="F209" s="402"/>
      <c r="G209" s="273"/>
    </row>
    <row r="210" spans="1:7" ht="12.75">
      <c r="A210" s="166">
        <v>10</v>
      </c>
      <c r="B210" s="40"/>
      <c r="C210" s="272"/>
      <c r="D210" s="272"/>
      <c r="E210" s="272"/>
      <c r="F210" s="402"/>
      <c r="G210" s="273"/>
    </row>
    <row r="211" spans="1:7" ht="12.75">
      <c r="A211" s="166">
        <v>11</v>
      </c>
      <c r="B211" s="40"/>
      <c r="C211" s="272"/>
      <c r="D211" s="272"/>
      <c r="E211" s="272"/>
      <c r="F211" s="402"/>
      <c r="G211" s="273"/>
    </row>
    <row r="212" spans="1:7" ht="12.75">
      <c r="A212" s="166">
        <v>12</v>
      </c>
      <c r="B212" s="40"/>
      <c r="C212" s="272"/>
      <c r="D212" s="272"/>
      <c r="E212" s="272"/>
      <c r="F212" s="402"/>
      <c r="G212" s="273"/>
    </row>
    <row r="213" spans="1:7" ht="12.75">
      <c r="A213" s="166">
        <v>13</v>
      </c>
      <c r="B213" s="40"/>
      <c r="C213" s="272"/>
      <c r="D213" s="272"/>
      <c r="E213" s="272"/>
      <c r="F213" s="402"/>
      <c r="G213" s="273"/>
    </row>
    <row r="214" spans="1:7" ht="12.75">
      <c r="A214" s="166">
        <v>14</v>
      </c>
      <c r="B214" s="40"/>
      <c r="C214" s="272"/>
      <c r="D214" s="272"/>
      <c r="E214" s="272"/>
      <c r="F214" s="402"/>
      <c r="G214" s="273"/>
    </row>
    <row r="215" spans="1:7" ht="12.75">
      <c r="A215" s="166">
        <v>15</v>
      </c>
      <c r="B215" s="40"/>
      <c r="C215" s="272"/>
      <c r="D215" s="272"/>
      <c r="E215" s="272"/>
      <c r="F215" s="402"/>
      <c r="G215" s="273"/>
    </row>
    <row r="216" spans="1:7" ht="12.75">
      <c r="A216" s="166">
        <v>16</v>
      </c>
      <c r="B216" s="40"/>
      <c r="C216" s="272"/>
      <c r="D216" s="272"/>
      <c r="E216" s="272"/>
      <c r="F216" s="402"/>
      <c r="G216" s="273"/>
    </row>
    <row r="217" spans="1:7" ht="12.75">
      <c r="A217" s="166">
        <v>17</v>
      </c>
      <c r="B217" s="40"/>
      <c r="C217" s="272"/>
      <c r="D217" s="272"/>
      <c r="E217" s="272"/>
      <c r="F217" s="402"/>
      <c r="G217" s="273"/>
    </row>
    <row r="218" spans="1:7" ht="12.75">
      <c r="A218" s="166">
        <v>18</v>
      </c>
      <c r="B218" s="40"/>
      <c r="C218" s="272"/>
      <c r="D218" s="272"/>
      <c r="E218" s="272"/>
      <c r="F218" s="402"/>
      <c r="G218" s="273"/>
    </row>
    <row r="219" spans="1:7" ht="12.75">
      <c r="A219" s="166">
        <v>19</v>
      </c>
      <c r="B219" s="40"/>
      <c r="C219" s="272"/>
      <c r="D219" s="272"/>
      <c r="E219" s="272"/>
      <c r="F219" s="402"/>
      <c r="G219" s="273"/>
    </row>
    <row r="220" spans="1:7" ht="12.75">
      <c r="A220" s="166">
        <v>20</v>
      </c>
      <c r="B220" s="40"/>
      <c r="C220" s="272"/>
      <c r="D220" s="272"/>
      <c r="E220" s="272"/>
      <c r="F220" s="402"/>
      <c r="G220" s="273"/>
    </row>
    <row r="221" spans="1:7" ht="12.75">
      <c r="A221" s="166">
        <v>21</v>
      </c>
      <c r="B221" s="40"/>
      <c r="C221" s="272"/>
      <c r="D221" s="272"/>
      <c r="E221" s="272"/>
      <c r="F221" s="402"/>
      <c r="G221" s="273"/>
    </row>
    <row r="222" spans="1:7" ht="12.75">
      <c r="A222" s="166">
        <v>22</v>
      </c>
      <c r="B222" s="40"/>
      <c r="C222" s="272"/>
      <c r="D222" s="272"/>
      <c r="E222" s="272"/>
      <c r="F222" s="402"/>
      <c r="G222" s="273"/>
    </row>
    <row r="223" spans="1:7" ht="12.75">
      <c r="A223" s="166">
        <v>23</v>
      </c>
      <c r="B223" s="40"/>
      <c r="C223" s="272"/>
      <c r="D223" s="272"/>
      <c r="E223" s="272"/>
      <c r="F223" s="402"/>
      <c r="G223" s="273"/>
    </row>
    <row r="224" spans="1:7" ht="12.75">
      <c r="A224" s="166">
        <v>24</v>
      </c>
      <c r="B224" s="40"/>
      <c r="C224" s="272"/>
      <c r="D224" s="272"/>
      <c r="E224" s="272"/>
      <c r="F224" s="402"/>
      <c r="G224" s="273"/>
    </row>
    <row r="225" spans="1:7" ht="13.5" thickBot="1">
      <c r="A225" s="167">
        <v>25</v>
      </c>
      <c r="B225" s="168"/>
      <c r="C225" s="274"/>
      <c r="D225" s="274"/>
      <c r="E225" s="274"/>
      <c r="F225" s="403"/>
      <c r="G225" s="275"/>
    </row>
    <row r="226" spans="1:7" ht="14.25" thickBot="1" thickTop="1">
      <c r="A226" s="639" t="s">
        <v>287</v>
      </c>
      <c r="B226" s="640"/>
      <c r="C226" s="276">
        <f>SUM(C201:C225)</f>
        <v>0</v>
      </c>
      <c r="D226" s="276">
        <f>SUM(D201:D225)</f>
        <v>0</v>
      </c>
      <c r="E226" s="276">
        <f>SUM(E201:E225)</f>
        <v>0</v>
      </c>
      <c r="F226" s="276">
        <f>SUM(F201:F225)</f>
        <v>0</v>
      </c>
      <c r="G226" s="277">
        <f>SUM(G201:G225)</f>
        <v>0</v>
      </c>
    </row>
    <row r="227" spans="1:5" ht="14.25" thickBot="1" thickTop="1">
      <c r="A227" s="74"/>
      <c r="B227" s="77"/>
      <c r="C227" s="78"/>
      <c r="D227" s="78"/>
      <c r="E227" s="78"/>
    </row>
    <row r="228" spans="1:7" ht="13.5" customHeight="1" thickTop="1">
      <c r="A228" s="641" t="s">
        <v>138</v>
      </c>
      <c r="B228" s="642"/>
      <c r="C228" s="642"/>
      <c r="D228" s="642"/>
      <c r="E228" s="642"/>
      <c r="F228" s="642"/>
      <c r="G228" s="643"/>
    </row>
    <row r="229" spans="1:7" ht="12.75" customHeight="1">
      <c r="A229" s="644"/>
      <c r="B229" s="645"/>
      <c r="C229" s="645"/>
      <c r="D229" s="645"/>
      <c r="E229" s="645"/>
      <c r="F229" s="645"/>
      <c r="G229" s="646"/>
    </row>
    <row r="230" spans="1:7" ht="13.5" customHeight="1" thickBot="1">
      <c r="A230" s="647"/>
      <c r="B230" s="648"/>
      <c r="C230" s="648"/>
      <c r="D230" s="648"/>
      <c r="E230" s="648"/>
      <c r="F230" s="648"/>
      <c r="G230" s="649"/>
    </row>
    <row r="231" spans="1:7" ht="24.75" thickBot="1" thickTop="1">
      <c r="A231" s="172" t="s">
        <v>159</v>
      </c>
      <c r="B231" s="173" t="s">
        <v>158</v>
      </c>
      <c r="C231" s="133" t="s">
        <v>670</v>
      </c>
      <c r="D231" s="133" t="s">
        <v>671</v>
      </c>
      <c r="E231" s="133" t="s">
        <v>672</v>
      </c>
      <c r="F231" s="396"/>
      <c r="G231" s="133" t="s">
        <v>582</v>
      </c>
    </row>
    <row r="232" spans="1:7" ht="18.75" thickTop="1">
      <c r="A232" s="183">
        <v>1</v>
      </c>
      <c r="B232" s="179" t="s">
        <v>454</v>
      </c>
      <c r="C232" s="284"/>
      <c r="D232" s="284"/>
      <c r="E232" s="284"/>
      <c r="F232" s="404"/>
      <c r="G232" s="233"/>
    </row>
    <row r="233" spans="1:7" ht="18">
      <c r="A233" s="170">
        <v>2</v>
      </c>
      <c r="B233" s="41" t="s">
        <v>455</v>
      </c>
      <c r="C233" s="280"/>
      <c r="D233" s="280"/>
      <c r="E233" s="280"/>
      <c r="F233" s="402"/>
      <c r="G233" s="235"/>
    </row>
    <row r="234" spans="1:7" ht="18">
      <c r="A234" s="170">
        <v>3</v>
      </c>
      <c r="B234" s="40" t="s">
        <v>19</v>
      </c>
      <c r="C234" s="280"/>
      <c r="D234" s="280"/>
      <c r="E234" s="280"/>
      <c r="F234" s="402"/>
      <c r="G234" s="235"/>
    </row>
    <row r="235" spans="1:7" ht="18">
      <c r="A235" s="170">
        <v>4</v>
      </c>
      <c r="B235" s="40" t="s">
        <v>20</v>
      </c>
      <c r="C235" s="280"/>
      <c r="D235" s="280"/>
      <c r="E235" s="280"/>
      <c r="F235" s="402"/>
      <c r="G235" s="235"/>
    </row>
    <row r="236" spans="1:7" ht="18">
      <c r="A236" s="170">
        <v>5</v>
      </c>
      <c r="B236" s="40" t="s">
        <v>21</v>
      </c>
      <c r="C236" s="280"/>
      <c r="D236" s="280"/>
      <c r="E236" s="280"/>
      <c r="F236" s="402"/>
      <c r="G236" s="235"/>
    </row>
    <row r="237" spans="1:7" ht="18">
      <c r="A237" s="170">
        <v>6</v>
      </c>
      <c r="B237" s="40" t="s">
        <v>22</v>
      </c>
      <c r="C237" s="280"/>
      <c r="D237" s="280"/>
      <c r="E237" s="280"/>
      <c r="F237" s="402"/>
      <c r="G237" s="235"/>
    </row>
    <row r="238" spans="1:7" ht="18">
      <c r="A238" s="170">
        <v>7</v>
      </c>
      <c r="B238" s="40" t="s">
        <v>23</v>
      </c>
      <c r="C238" s="280"/>
      <c r="D238" s="280"/>
      <c r="E238" s="280"/>
      <c r="F238" s="402"/>
      <c r="G238" s="235"/>
    </row>
    <row r="239" spans="1:7" ht="18">
      <c r="A239" s="170">
        <v>8</v>
      </c>
      <c r="B239" s="48" t="s">
        <v>208</v>
      </c>
      <c r="C239" s="280"/>
      <c r="D239" s="280"/>
      <c r="E239" s="280"/>
      <c r="F239" s="402"/>
      <c r="G239" s="235"/>
    </row>
    <row r="240" spans="1:7" ht="18.75" thickBot="1">
      <c r="A240" s="171">
        <v>9</v>
      </c>
      <c r="B240" s="158" t="s">
        <v>207</v>
      </c>
      <c r="C240" s="281"/>
      <c r="D240" s="281"/>
      <c r="E240" s="281"/>
      <c r="F240" s="403"/>
      <c r="G240" s="237"/>
    </row>
    <row r="241" spans="1:7" ht="14.25" thickBot="1" thickTop="1">
      <c r="A241" s="639" t="s">
        <v>8</v>
      </c>
      <c r="B241" s="640"/>
      <c r="C241" s="282">
        <f>SUM(C232:C240)</f>
        <v>0</v>
      </c>
      <c r="D241" s="282">
        <f>SUM(D232:D240)</f>
        <v>0</v>
      </c>
      <c r="E241" s="282">
        <f>SUM(E232:E240)</f>
        <v>0</v>
      </c>
      <c r="F241" s="282">
        <f>SUM(F232:F240)</f>
        <v>0</v>
      </c>
      <c r="G241" s="283">
        <f>SUM(G232:G240)</f>
        <v>0</v>
      </c>
    </row>
    <row r="242" spans="1:5" ht="13.5" thickTop="1">
      <c r="A242" s="5"/>
      <c r="B242" s="5"/>
      <c r="C242" s="72"/>
      <c r="D242" s="72"/>
      <c r="E242" s="72"/>
    </row>
    <row r="243" spans="1:5" ht="12.75">
      <c r="A243" s="5"/>
      <c r="B243" s="5"/>
      <c r="C243" s="72"/>
      <c r="D243" s="72"/>
      <c r="E243" s="72"/>
    </row>
    <row r="244" ht="13.5" thickBot="1"/>
    <row r="245" spans="1:7" ht="24.75" thickBot="1" thickTop="1">
      <c r="A245" s="405" t="s">
        <v>160</v>
      </c>
      <c r="B245" s="406" t="s">
        <v>163</v>
      </c>
      <c r="C245" s="133" t="s">
        <v>670</v>
      </c>
      <c r="D245" s="133" t="s">
        <v>671</v>
      </c>
      <c r="E245" s="133" t="s">
        <v>672</v>
      </c>
      <c r="F245" s="396"/>
      <c r="G245" s="133" t="s">
        <v>582</v>
      </c>
    </row>
    <row r="246" spans="1:7" ht="13.5" thickTop="1">
      <c r="A246" s="164">
        <v>1</v>
      </c>
      <c r="B246" s="165"/>
      <c r="C246" s="284"/>
      <c r="D246" s="284"/>
      <c r="E246" s="284"/>
      <c r="F246" s="404"/>
      <c r="G246" s="233"/>
    </row>
    <row r="247" spans="1:7" ht="12.75">
      <c r="A247" s="166">
        <v>2</v>
      </c>
      <c r="B247" s="40"/>
      <c r="C247" s="280"/>
      <c r="D247" s="280"/>
      <c r="E247" s="280"/>
      <c r="F247" s="402"/>
      <c r="G247" s="235"/>
    </row>
    <row r="248" spans="1:7" ht="12.75">
      <c r="A248" s="166">
        <v>3</v>
      </c>
      <c r="B248" s="40"/>
      <c r="C248" s="280"/>
      <c r="D248" s="280"/>
      <c r="E248" s="280"/>
      <c r="F248" s="402"/>
      <c r="G248" s="235"/>
    </row>
    <row r="249" spans="1:7" ht="12.75">
      <c r="A249" s="166">
        <v>4</v>
      </c>
      <c r="B249" s="40"/>
      <c r="C249" s="280"/>
      <c r="D249" s="280"/>
      <c r="E249" s="280"/>
      <c r="F249" s="402"/>
      <c r="G249" s="235"/>
    </row>
    <row r="250" spans="1:7" ht="12.75">
      <c r="A250" s="166">
        <v>5</v>
      </c>
      <c r="B250" s="40"/>
      <c r="C250" s="280"/>
      <c r="D250" s="280"/>
      <c r="E250" s="280"/>
      <c r="F250" s="402"/>
      <c r="G250" s="235"/>
    </row>
    <row r="251" spans="1:7" ht="12.75">
      <c r="A251" s="166">
        <v>6</v>
      </c>
      <c r="B251" s="40"/>
      <c r="C251" s="280"/>
      <c r="D251" s="280"/>
      <c r="E251" s="280"/>
      <c r="F251" s="402"/>
      <c r="G251" s="235"/>
    </row>
    <row r="252" spans="1:7" ht="12.75">
      <c r="A252" s="166">
        <v>7</v>
      </c>
      <c r="B252" s="40"/>
      <c r="C252" s="280"/>
      <c r="D252" s="280"/>
      <c r="E252" s="280"/>
      <c r="F252" s="402"/>
      <c r="G252" s="235"/>
    </row>
    <row r="253" spans="1:7" ht="12.75">
      <c r="A253" s="166">
        <v>8</v>
      </c>
      <c r="B253" s="40"/>
      <c r="C253" s="280"/>
      <c r="D253" s="280"/>
      <c r="E253" s="280"/>
      <c r="F253" s="402"/>
      <c r="G253" s="235"/>
    </row>
    <row r="254" spans="1:7" ht="12.75">
      <c r="A254" s="166">
        <v>9</v>
      </c>
      <c r="B254" s="40"/>
      <c r="C254" s="280"/>
      <c r="D254" s="280"/>
      <c r="E254" s="280"/>
      <c r="F254" s="402"/>
      <c r="G254" s="235"/>
    </row>
    <row r="255" spans="1:7" ht="12.75">
      <c r="A255" s="166">
        <v>10</v>
      </c>
      <c r="B255" s="40"/>
      <c r="C255" s="280"/>
      <c r="D255" s="280"/>
      <c r="E255" s="280"/>
      <c r="F255" s="402"/>
      <c r="G255" s="235"/>
    </row>
    <row r="256" spans="1:7" ht="12.75">
      <c r="A256" s="166">
        <v>11</v>
      </c>
      <c r="B256" s="40"/>
      <c r="C256" s="280"/>
      <c r="D256" s="280"/>
      <c r="E256" s="280"/>
      <c r="F256" s="402"/>
      <c r="G256" s="235"/>
    </row>
    <row r="257" spans="1:7" ht="12.75">
      <c r="A257" s="166">
        <v>12</v>
      </c>
      <c r="B257" s="40"/>
      <c r="C257" s="280"/>
      <c r="D257" s="280"/>
      <c r="E257" s="280"/>
      <c r="F257" s="402"/>
      <c r="G257" s="235"/>
    </row>
    <row r="258" spans="1:7" ht="12.75">
      <c r="A258" s="166">
        <v>13</v>
      </c>
      <c r="B258" s="40"/>
      <c r="C258" s="280"/>
      <c r="D258" s="280"/>
      <c r="E258" s="280"/>
      <c r="F258" s="402"/>
      <c r="G258" s="235"/>
    </row>
    <row r="259" spans="1:7" ht="12.75">
      <c r="A259" s="166">
        <v>14</v>
      </c>
      <c r="B259" s="40"/>
      <c r="C259" s="280"/>
      <c r="D259" s="280"/>
      <c r="E259" s="280"/>
      <c r="F259" s="402"/>
      <c r="G259" s="235"/>
    </row>
    <row r="260" spans="1:7" ht="13.5" thickBot="1">
      <c r="A260" s="167">
        <v>15</v>
      </c>
      <c r="B260" s="168"/>
      <c r="C260" s="281"/>
      <c r="D260" s="281"/>
      <c r="E260" s="281"/>
      <c r="F260" s="403"/>
      <c r="G260" s="237"/>
    </row>
    <row r="261" spans="1:7" ht="14.25" thickBot="1" thickTop="1">
      <c r="A261" s="639" t="s">
        <v>8</v>
      </c>
      <c r="B261" s="640"/>
      <c r="C261" s="282">
        <f>SUM(C246:C260)</f>
        <v>0</v>
      </c>
      <c r="D261" s="282">
        <f>SUM(D246:D260)</f>
        <v>0</v>
      </c>
      <c r="E261" s="282">
        <f>SUM(E246:E260)</f>
        <v>0</v>
      </c>
      <c r="F261" s="282">
        <f>SUM(F246:F260)</f>
        <v>0</v>
      </c>
      <c r="G261" s="283">
        <f>SUM(G246:G260)</f>
        <v>0</v>
      </c>
    </row>
    <row r="262" spans="1:5" ht="14.25" thickBot="1" thickTop="1">
      <c r="A262" s="5"/>
      <c r="B262" s="75"/>
      <c r="C262" s="76"/>
      <c r="D262" s="76"/>
      <c r="E262" s="76"/>
    </row>
    <row r="263" spans="1:7" ht="24.75" thickBot="1" thickTop="1">
      <c r="A263" s="174" t="s">
        <v>162</v>
      </c>
      <c r="B263" s="178" t="s">
        <v>161</v>
      </c>
      <c r="C263" s="133" t="s">
        <v>670</v>
      </c>
      <c r="D263" s="133" t="s">
        <v>671</v>
      </c>
      <c r="E263" s="133" t="s">
        <v>672</v>
      </c>
      <c r="F263" s="396"/>
      <c r="G263" s="133" t="s">
        <v>582</v>
      </c>
    </row>
    <row r="264" spans="1:7" ht="13.5" thickTop="1">
      <c r="A264" s="164">
        <v>1</v>
      </c>
      <c r="B264" s="165" t="s">
        <v>24</v>
      </c>
      <c r="C264" s="284"/>
      <c r="D264" s="284"/>
      <c r="E264" s="284"/>
      <c r="F264" s="404"/>
      <c r="G264" s="233"/>
    </row>
    <row r="265" spans="1:7" ht="12.75">
      <c r="A265" s="166">
        <v>2</v>
      </c>
      <c r="B265" s="40" t="s">
        <v>25</v>
      </c>
      <c r="C265" s="280"/>
      <c r="D265" s="280"/>
      <c r="E265" s="280"/>
      <c r="F265" s="402"/>
      <c r="G265" s="235"/>
    </row>
    <row r="266" spans="1:7" ht="12.75">
      <c r="A266" s="166">
        <v>3</v>
      </c>
      <c r="B266" s="40" t="s">
        <v>26</v>
      </c>
      <c r="C266" s="280"/>
      <c r="D266" s="280"/>
      <c r="E266" s="280"/>
      <c r="F266" s="402"/>
      <c r="G266" s="235"/>
    </row>
    <row r="267" spans="1:7" ht="12.75">
      <c r="A267" s="166">
        <v>4</v>
      </c>
      <c r="B267" s="40" t="s">
        <v>27</v>
      </c>
      <c r="C267" s="280"/>
      <c r="D267" s="280"/>
      <c r="E267" s="280"/>
      <c r="F267" s="402"/>
      <c r="G267" s="235"/>
    </row>
    <row r="268" spans="1:7" ht="12.75">
      <c r="A268" s="166">
        <v>5</v>
      </c>
      <c r="B268" s="40" t="s">
        <v>28</v>
      </c>
      <c r="C268" s="280"/>
      <c r="D268" s="280"/>
      <c r="E268" s="280"/>
      <c r="F268" s="402"/>
      <c r="G268" s="235"/>
    </row>
    <row r="269" spans="1:7" ht="12.75">
      <c r="A269" s="166">
        <v>6</v>
      </c>
      <c r="B269" s="40" t="s">
        <v>29</v>
      </c>
      <c r="C269" s="280"/>
      <c r="D269" s="280"/>
      <c r="E269" s="280"/>
      <c r="F269" s="402"/>
      <c r="G269" s="235"/>
    </row>
    <row r="270" spans="1:7" ht="12.75">
      <c r="A270" s="166">
        <v>7</v>
      </c>
      <c r="B270" s="40" t="s">
        <v>30</v>
      </c>
      <c r="C270" s="280"/>
      <c r="D270" s="280"/>
      <c r="E270" s="280"/>
      <c r="F270" s="402"/>
      <c r="G270" s="235"/>
    </row>
    <row r="271" spans="1:7" ht="12.75">
      <c r="A271" s="166">
        <v>8</v>
      </c>
      <c r="B271" s="40"/>
      <c r="C271" s="280"/>
      <c r="D271" s="280"/>
      <c r="E271" s="280"/>
      <c r="F271" s="402"/>
      <c r="G271" s="235"/>
    </row>
    <row r="272" spans="1:7" ht="12.75">
      <c r="A272" s="166">
        <v>9</v>
      </c>
      <c r="B272" s="40"/>
      <c r="C272" s="280"/>
      <c r="D272" s="280"/>
      <c r="E272" s="280"/>
      <c r="F272" s="402"/>
      <c r="G272" s="235"/>
    </row>
    <row r="273" spans="1:7" ht="12.75">
      <c r="A273" s="166">
        <v>10</v>
      </c>
      <c r="B273" s="40"/>
      <c r="C273" s="280"/>
      <c r="D273" s="280"/>
      <c r="E273" s="280"/>
      <c r="F273" s="402"/>
      <c r="G273" s="235"/>
    </row>
    <row r="274" spans="1:7" ht="12.75">
      <c r="A274" s="166">
        <v>11</v>
      </c>
      <c r="B274" s="40"/>
      <c r="C274" s="280"/>
      <c r="D274" s="280"/>
      <c r="E274" s="280"/>
      <c r="F274" s="402"/>
      <c r="G274" s="235"/>
    </row>
    <row r="275" spans="1:7" ht="12.75">
      <c r="A275" s="166">
        <v>12</v>
      </c>
      <c r="B275" s="40"/>
      <c r="C275" s="280"/>
      <c r="D275" s="280"/>
      <c r="E275" s="280"/>
      <c r="F275" s="402"/>
      <c r="G275" s="235"/>
    </row>
    <row r="276" spans="1:7" ht="12.75">
      <c r="A276" s="166">
        <v>13</v>
      </c>
      <c r="B276" s="40"/>
      <c r="C276" s="280"/>
      <c r="D276" s="280"/>
      <c r="E276" s="280"/>
      <c r="F276" s="402"/>
      <c r="G276" s="235"/>
    </row>
    <row r="277" spans="1:7" ht="12.75">
      <c r="A277" s="166">
        <v>14</v>
      </c>
      <c r="B277" s="40"/>
      <c r="C277" s="280"/>
      <c r="D277" s="280"/>
      <c r="E277" s="280"/>
      <c r="F277" s="402"/>
      <c r="G277" s="235"/>
    </row>
    <row r="278" spans="1:7" ht="12.75">
      <c r="A278" s="166">
        <v>15</v>
      </c>
      <c r="B278" s="40"/>
      <c r="C278" s="280"/>
      <c r="D278" s="280"/>
      <c r="E278" s="280"/>
      <c r="F278" s="402"/>
      <c r="G278" s="235"/>
    </row>
    <row r="279" spans="1:7" ht="12.75">
      <c r="A279" s="166">
        <v>16</v>
      </c>
      <c r="B279" s="40"/>
      <c r="C279" s="280"/>
      <c r="D279" s="280"/>
      <c r="E279" s="280"/>
      <c r="F279" s="402"/>
      <c r="G279" s="235"/>
    </row>
    <row r="280" spans="1:7" ht="12.75">
      <c r="A280" s="166">
        <v>17</v>
      </c>
      <c r="B280" s="40"/>
      <c r="C280" s="280"/>
      <c r="D280" s="280"/>
      <c r="E280" s="280"/>
      <c r="F280" s="402"/>
      <c r="G280" s="235"/>
    </row>
    <row r="281" spans="1:7" ht="12.75">
      <c r="A281" s="166">
        <v>18</v>
      </c>
      <c r="B281" s="40"/>
      <c r="C281" s="280"/>
      <c r="D281" s="280"/>
      <c r="E281" s="280"/>
      <c r="F281" s="402"/>
      <c r="G281" s="235"/>
    </row>
    <row r="282" spans="1:7" ht="12.75">
      <c r="A282" s="166">
        <v>19</v>
      </c>
      <c r="B282" s="40"/>
      <c r="C282" s="280"/>
      <c r="D282" s="280"/>
      <c r="E282" s="280"/>
      <c r="F282" s="402"/>
      <c r="G282" s="235"/>
    </row>
    <row r="283" spans="1:7" ht="13.5" thickBot="1">
      <c r="A283" s="167">
        <v>20</v>
      </c>
      <c r="B283" s="168"/>
      <c r="C283" s="281"/>
      <c r="D283" s="281"/>
      <c r="E283" s="281"/>
      <c r="F283" s="403"/>
      <c r="G283" s="237"/>
    </row>
    <row r="284" spans="1:7" ht="14.25" thickBot="1" thickTop="1">
      <c r="A284" s="639" t="s">
        <v>8</v>
      </c>
      <c r="B284" s="640"/>
      <c r="C284" s="282">
        <f>SUM(C264:C283)</f>
        <v>0</v>
      </c>
      <c r="D284" s="282">
        <f>SUM(D264:D283)</f>
        <v>0</v>
      </c>
      <c r="E284" s="282">
        <f>SUM(E264:E283)</f>
        <v>0</v>
      </c>
      <c r="F284" s="282">
        <f>SUM(F264:F283)</f>
        <v>0</v>
      </c>
      <c r="G284" s="283">
        <f>SUM(G264:G283)</f>
        <v>0</v>
      </c>
    </row>
    <row r="285" spans="1:5" ht="14.25" thickBot="1" thickTop="1">
      <c r="A285" s="5"/>
      <c r="B285" s="75"/>
      <c r="C285" s="76"/>
      <c r="D285" s="76"/>
      <c r="E285" s="76"/>
    </row>
    <row r="286" spans="1:7" ht="14.25" thickBot="1" thickTop="1">
      <c r="A286" s="639" t="s">
        <v>286</v>
      </c>
      <c r="B286" s="640"/>
      <c r="C286" s="276">
        <f>C241+C261+C284</f>
        <v>0</v>
      </c>
      <c r="D286" s="276">
        <f>D241+D261+D284</f>
        <v>0</v>
      </c>
      <c r="E286" s="276">
        <f>E241+E261+E284</f>
        <v>0</v>
      </c>
      <c r="F286" s="276">
        <f>F241+F261+F284</f>
        <v>0</v>
      </c>
      <c r="G286" s="277">
        <f>G241+G261+G284</f>
        <v>0</v>
      </c>
    </row>
    <row r="287" spans="1:7" ht="14.25" thickBot="1" thickTop="1">
      <c r="A287" s="639" t="s">
        <v>284</v>
      </c>
      <c r="B287" s="640"/>
      <c r="C287" s="276">
        <f>C226-C286</f>
        <v>0</v>
      </c>
      <c r="D287" s="276">
        <f>D226-D286</f>
        <v>0</v>
      </c>
      <c r="E287" s="276">
        <f>E226-E286</f>
        <v>0</v>
      </c>
      <c r="F287" s="276">
        <f>F226-F286</f>
        <v>0</v>
      </c>
      <c r="G287" s="277">
        <f>G226-G286</f>
        <v>0</v>
      </c>
    </row>
    <row r="288" ht="13.5" thickTop="1"/>
    <row r="303" ht="13.5" thickBot="1"/>
    <row r="304" spans="1:7" ht="13.5" customHeight="1" thickBot="1" thickTop="1">
      <c r="A304" s="655" t="s">
        <v>288</v>
      </c>
      <c r="B304" s="656"/>
      <c r="C304" s="656"/>
      <c r="D304" s="656"/>
      <c r="E304" s="656"/>
      <c r="F304" s="656"/>
      <c r="G304" s="657"/>
    </row>
    <row r="305" spans="1:7" ht="12.75" customHeight="1" thickBot="1" thickTop="1">
      <c r="A305" s="655"/>
      <c r="B305" s="656"/>
      <c r="C305" s="656"/>
      <c r="D305" s="656"/>
      <c r="E305" s="656"/>
      <c r="F305" s="656"/>
      <c r="G305" s="657"/>
    </row>
    <row r="306" spans="1:7" ht="13.5" customHeight="1" thickBot="1" thickTop="1">
      <c r="A306" s="655"/>
      <c r="B306" s="656"/>
      <c r="C306" s="656"/>
      <c r="D306" s="656"/>
      <c r="E306" s="656"/>
      <c r="F306" s="656"/>
      <c r="G306" s="657"/>
    </row>
    <row r="307" spans="1:7" ht="13.5" customHeight="1" thickBot="1" thickTop="1">
      <c r="A307" s="652" t="s">
        <v>136</v>
      </c>
      <c r="B307" s="653"/>
      <c r="C307" s="653"/>
      <c r="D307" s="653"/>
      <c r="E307" s="653"/>
      <c r="F307" s="653"/>
      <c r="G307" s="654"/>
    </row>
    <row r="308" spans="1:7" ht="13.5" customHeight="1" thickBot="1" thickTop="1">
      <c r="A308" s="652"/>
      <c r="B308" s="653"/>
      <c r="C308" s="653"/>
      <c r="D308" s="653"/>
      <c r="E308" s="653"/>
      <c r="F308" s="653"/>
      <c r="G308" s="654"/>
    </row>
    <row r="309" spans="1:7" ht="24.75" thickBot="1" thickTop="1">
      <c r="A309" s="665"/>
      <c r="B309" s="666"/>
      <c r="C309" s="133" t="s">
        <v>670</v>
      </c>
      <c r="D309" s="133" t="s">
        <v>671</v>
      </c>
      <c r="E309" s="133" t="s">
        <v>672</v>
      </c>
      <c r="F309" s="396"/>
      <c r="G309" s="133" t="s">
        <v>582</v>
      </c>
    </row>
    <row r="310" spans="1:7" ht="13.5" thickTop="1">
      <c r="A310" s="164">
        <v>1</v>
      </c>
      <c r="B310" s="165"/>
      <c r="C310" s="270"/>
      <c r="D310" s="270"/>
      <c r="E310" s="270"/>
      <c r="F310" s="404"/>
      <c r="G310" s="271"/>
    </row>
    <row r="311" spans="1:7" ht="12.75">
      <c r="A311" s="166">
        <v>2</v>
      </c>
      <c r="B311" s="40"/>
      <c r="C311" s="272"/>
      <c r="D311" s="272"/>
      <c r="E311" s="272"/>
      <c r="F311" s="402"/>
      <c r="G311" s="273"/>
    </row>
    <row r="312" spans="1:7" ht="12.75">
      <c r="A312" s="166">
        <v>3</v>
      </c>
      <c r="B312" s="40"/>
      <c r="C312" s="272"/>
      <c r="D312" s="272"/>
      <c r="E312" s="272"/>
      <c r="F312" s="402"/>
      <c r="G312" s="273"/>
    </row>
    <row r="313" spans="1:7" ht="12.75">
      <c r="A313" s="166">
        <v>4</v>
      </c>
      <c r="B313" s="40"/>
      <c r="C313" s="272"/>
      <c r="D313" s="272"/>
      <c r="E313" s="272"/>
      <c r="F313" s="402"/>
      <c r="G313" s="273"/>
    </row>
    <row r="314" spans="1:7" ht="12.75">
      <c r="A314" s="166">
        <v>5</v>
      </c>
      <c r="B314" s="40"/>
      <c r="C314" s="272"/>
      <c r="D314" s="272"/>
      <c r="E314" s="272"/>
      <c r="F314" s="402"/>
      <c r="G314" s="273"/>
    </row>
    <row r="315" spans="1:7" ht="12.75">
      <c r="A315" s="166">
        <v>6</v>
      </c>
      <c r="B315" s="40"/>
      <c r="C315" s="272"/>
      <c r="D315" s="272"/>
      <c r="E315" s="272"/>
      <c r="F315" s="402"/>
      <c r="G315" s="273"/>
    </row>
    <row r="316" spans="1:7" ht="12.75">
      <c r="A316" s="166">
        <v>7</v>
      </c>
      <c r="B316" s="40"/>
      <c r="C316" s="272"/>
      <c r="D316" s="272"/>
      <c r="E316" s="272"/>
      <c r="F316" s="402"/>
      <c r="G316" s="273"/>
    </row>
    <row r="317" spans="1:7" ht="12.75">
      <c r="A317" s="166">
        <v>8</v>
      </c>
      <c r="B317" s="40"/>
      <c r="C317" s="272"/>
      <c r="D317" s="272"/>
      <c r="E317" s="272"/>
      <c r="F317" s="402"/>
      <c r="G317" s="273"/>
    </row>
    <row r="318" spans="1:7" ht="12.75">
      <c r="A318" s="166">
        <v>9</v>
      </c>
      <c r="B318" s="40"/>
      <c r="C318" s="272"/>
      <c r="D318" s="272"/>
      <c r="E318" s="272"/>
      <c r="F318" s="402"/>
      <c r="G318" s="273"/>
    </row>
    <row r="319" spans="1:7" ht="12.75">
      <c r="A319" s="166">
        <v>10</v>
      </c>
      <c r="B319" s="40"/>
      <c r="C319" s="272"/>
      <c r="D319" s="272"/>
      <c r="E319" s="272"/>
      <c r="F319" s="402"/>
      <c r="G319" s="273"/>
    </row>
    <row r="320" spans="1:7" ht="12.75">
      <c r="A320" s="166">
        <v>11</v>
      </c>
      <c r="B320" s="40"/>
      <c r="C320" s="272"/>
      <c r="D320" s="272"/>
      <c r="E320" s="272"/>
      <c r="F320" s="402"/>
      <c r="G320" s="273"/>
    </row>
    <row r="321" spans="1:7" ht="12.75">
      <c r="A321" s="166">
        <v>12</v>
      </c>
      <c r="B321" s="40"/>
      <c r="C321" s="272"/>
      <c r="D321" s="272"/>
      <c r="E321" s="272"/>
      <c r="F321" s="402"/>
      <c r="G321" s="273"/>
    </row>
    <row r="322" spans="1:7" ht="12.75">
      <c r="A322" s="166">
        <v>13</v>
      </c>
      <c r="B322" s="40"/>
      <c r="C322" s="272"/>
      <c r="D322" s="272"/>
      <c r="E322" s="272"/>
      <c r="F322" s="402"/>
      <c r="G322" s="273"/>
    </row>
    <row r="323" spans="1:7" ht="12.75">
      <c r="A323" s="166">
        <v>14</v>
      </c>
      <c r="B323" s="40"/>
      <c r="C323" s="272"/>
      <c r="D323" s="272"/>
      <c r="E323" s="272"/>
      <c r="F323" s="402"/>
      <c r="G323" s="273"/>
    </row>
    <row r="324" spans="1:7" ht="12.75">
      <c r="A324" s="166">
        <v>15</v>
      </c>
      <c r="B324" s="40"/>
      <c r="C324" s="272"/>
      <c r="D324" s="272"/>
      <c r="E324" s="272"/>
      <c r="F324" s="402"/>
      <c r="G324" s="273"/>
    </row>
    <row r="325" spans="1:7" ht="12.75">
      <c r="A325" s="166">
        <v>16</v>
      </c>
      <c r="B325" s="40"/>
      <c r="C325" s="272"/>
      <c r="D325" s="272"/>
      <c r="E325" s="272"/>
      <c r="F325" s="402"/>
      <c r="G325" s="273"/>
    </row>
    <row r="326" spans="1:7" ht="12.75">
      <c r="A326" s="166">
        <v>17</v>
      </c>
      <c r="B326" s="40"/>
      <c r="C326" s="272"/>
      <c r="D326" s="272"/>
      <c r="E326" s="272"/>
      <c r="F326" s="402"/>
      <c r="G326" s="273"/>
    </row>
    <row r="327" spans="1:7" ht="12.75">
      <c r="A327" s="166">
        <v>18</v>
      </c>
      <c r="B327" s="40"/>
      <c r="C327" s="272"/>
      <c r="D327" s="272"/>
      <c r="E327" s="272"/>
      <c r="F327" s="402"/>
      <c r="G327" s="273"/>
    </row>
    <row r="328" spans="1:7" ht="12.75">
      <c r="A328" s="166">
        <v>19</v>
      </c>
      <c r="B328" s="40"/>
      <c r="C328" s="272"/>
      <c r="D328" s="272"/>
      <c r="E328" s="272"/>
      <c r="F328" s="402"/>
      <c r="G328" s="273"/>
    </row>
    <row r="329" spans="1:7" ht="12.75">
      <c r="A329" s="166">
        <v>20</v>
      </c>
      <c r="B329" s="40"/>
      <c r="C329" s="272"/>
      <c r="D329" s="272"/>
      <c r="E329" s="272"/>
      <c r="F329" s="402"/>
      <c r="G329" s="273"/>
    </row>
    <row r="330" spans="1:7" ht="12.75">
      <c r="A330" s="166">
        <v>21</v>
      </c>
      <c r="B330" s="40"/>
      <c r="C330" s="272"/>
      <c r="D330" s="272"/>
      <c r="E330" s="272"/>
      <c r="F330" s="402"/>
      <c r="G330" s="273"/>
    </row>
    <row r="331" spans="1:7" ht="12.75">
      <c r="A331" s="166">
        <v>22</v>
      </c>
      <c r="B331" s="40"/>
      <c r="C331" s="272"/>
      <c r="D331" s="272"/>
      <c r="E331" s="272"/>
      <c r="F331" s="402"/>
      <c r="G331" s="273"/>
    </row>
    <row r="332" spans="1:7" ht="12.75">
      <c r="A332" s="166">
        <v>23</v>
      </c>
      <c r="B332" s="40"/>
      <c r="C332" s="272"/>
      <c r="D332" s="272"/>
      <c r="E332" s="272"/>
      <c r="F332" s="402"/>
      <c r="G332" s="273"/>
    </row>
    <row r="333" spans="1:7" ht="12.75">
      <c r="A333" s="166">
        <v>24</v>
      </c>
      <c r="B333" s="40"/>
      <c r="C333" s="272"/>
      <c r="D333" s="272"/>
      <c r="E333" s="272"/>
      <c r="F333" s="402"/>
      <c r="G333" s="273"/>
    </row>
    <row r="334" spans="1:7" ht="13.5" thickBot="1">
      <c r="A334" s="167">
        <v>25</v>
      </c>
      <c r="B334" s="168"/>
      <c r="C334" s="274"/>
      <c r="D334" s="274"/>
      <c r="E334" s="274"/>
      <c r="F334" s="403"/>
      <c r="G334" s="275"/>
    </row>
    <row r="335" spans="1:7" ht="14.25" thickBot="1" thickTop="1">
      <c r="A335" s="639" t="s">
        <v>289</v>
      </c>
      <c r="B335" s="640"/>
      <c r="C335" s="276">
        <f>SUM(C310:C334)</f>
        <v>0</v>
      </c>
      <c r="D335" s="276">
        <f>SUM(D310:D334)</f>
        <v>0</v>
      </c>
      <c r="E335" s="276">
        <f>SUM(E310:E334)</f>
        <v>0</v>
      </c>
      <c r="F335" s="276">
        <f>SUM(F310:F334)</f>
        <v>0</v>
      </c>
      <c r="G335" s="277">
        <f>SUM(G310:G334)</f>
        <v>0</v>
      </c>
    </row>
    <row r="336" spans="1:5" ht="14.25" thickBot="1" thickTop="1">
      <c r="A336" s="74"/>
      <c r="B336" s="77"/>
      <c r="C336" s="78"/>
      <c r="D336" s="78"/>
      <c r="E336" s="78"/>
    </row>
    <row r="337" spans="1:7" ht="13.5" customHeight="1" thickTop="1">
      <c r="A337" s="641" t="s">
        <v>138</v>
      </c>
      <c r="B337" s="642"/>
      <c r="C337" s="642"/>
      <c r="D337" s="642"/>
      <c r="E337" s="642"/>
      <c r="F337" s="642"/>
      <c r="G337" s="643"/>
    </row>
    <row r="338" spans="1:7" ht="12.75" customHeight="1">
      <c r="A338" s="644"/>
      <c r="B338" s="645"/>
      <c r="C338" s="645"/>
      <c r="D338" s="645"/>
      <c r="E338" s="645"/>
      <c r="F338" s="645"/>
      <c r="G338" s="646"/>
    </row>
    <row r="339" spans="1:7" ht="13.5" customHeight="1" thickBot="1">
      <c r="A339" s="647"/>
      <c r="B339" s="648"/>
      <c r="C339" s="648"/>
      <c r="D339" s="648"/>
      <c r="E339" s="648"/>
      <c r="F339" s="648"/>
      <c r="G339" s="649"/>
    </row>
    <row r="340" spans="1:7" ht="24.75" thickBot="1" thickTop="1">
      <c r="A340" s="172" t="s">
        <v>159</v>
      </c>
      <c r="B340" s="173" t="s">
        <v>158</v>
      </c>
      <c r="C340" s="133" t="s">
        <v>670</v>
      </c>
      <c r="D340" s="133" t="s">
        <v>671</v>
      </c>
      <c r="E340" s="133" t="s">
        <v>672</v>
      </c>
      <c r="F340" s="396"/>
      <c r="G340" s="133" t="s">
        <v>582</v>
      </c>
    </row>
    <row r="341" spans="1:7" ht="18.75" thickTop="1">
      <c r="A341" s="183">
        <v>1</v>
      </c>
      <c r="B341" s="179" t="s">
        <v>456</v>
      </c>
      <c r="C341" s="284"/>
      <c r="D341" s="284"/>
      <c r="E341" s="284"/>
      <c r="F341" s="404"/>
      <c r="G341" s="233"/>
    </row>
    <row r="342" spans="1:7" ht="18">
      <c r="A342" s="170">
        <v>2</v>
      </c>
      <c r="B342" s="41" t="s">
        <v>457</v>
      </c>
      <c r="C342" s="280"/>
      <c r="D342" s="280"/>
      <c r="E342" s="280"/>
      <c r="F342" s="402"/>
      <c r="G342" s="235"/>
    </row>
    <row r="343" spans="1:7" ht="18">
      <c r="A343" s="170">
        <v>3</v>
      </c>
      <c r="B343" s="40" t="s">
        <v>19</v>
      </c>
      <c r="C343" s="280"/>
      <c r="D343" s="280"/>
      <c r="E343" s="280"/>
      <c r="F343" s="402"/>
      <c r="G343" s="235"/>
    </row>
    <row r="344" spans="1:7" ht="18">
      <c r="A344" s="170">
        <v>4</v>
      </c>
      <c r="B344" s="40" t="s">
        <v>20</v>
      </c>
      <c r="C344" s="280"/>
      <c r="D344" s="280"/>
      <c r="E344" s="280"/>
      <c r="F344" s="402"/>
      <c r="G344" s="235"/>
    </row>
    <row r="345" spans="1:7" ht="18">
      <c r="A345" s="170">
        <v>5</v>
      </c>
      <c r="B345" s="40" t="s">
        <v>21</v>
      </c>
      <c r="C345" s="280"/>
      <c r="D345" s="280"/>
      <c r="E345" s="280"/>
      <c r="F345" s="402"/>
      <c r="G345" s="235"/>
    </row>
    <row r="346" spans="1:7" ht="18">
      <c r="A346" s="170">
        <v>6</v>
      </c>
      <c r="B346" s="40" t="s">
        <v>22</v>
      </c>
      <c r="C346" s="280"/>
      <c r="D346" s="280"/>
      <c r="E346" s="280"/>
      <c r="F346" s="402"/>
      <c r="G346" s="235"/>
    </row>
    <row r="347" spans="1:7" ht="18">
      <c r="A347" s="170">
        <v>7</v>
      </c>
      <c r="B347" s="40" t="s">
        <v>23</v>
      </c>
      <c r="C347" s="280"/>
      <c r="D347" s="280"/>
      <c r="E347" s="280"/>
      <c r="F347" s="402"/>
      <c r="G347" s="235"/>
    </row>
    <row r="348" spans="1:7" ht="18">
      <c r="A348" s="170">
        <v>8</v>
      </c>
      <c r="B348" s="48" t="s">
        <v>208</v>
      </c>
      <c r="C348" s="280"/>
      <c r="D348" s="280"/>
      <c r="E348" s="280"/>
      <c r="F348" s="402"/>
      <c r="G348" s="235"/>
    </row>
    <row r="349" spans="1:7" ht="18.75" thickBot="1">
      <c r="A349" s="171">
        <v>9</v>
      </c>
      <c r="B349" s="158" t="s">
        <v>207</v>
      </c>
      <c r="C349" s="281"/>
      <c r="D349" s="281"/>
      <c r="E349" s="281"/>
      <c r="F349" s="403"/>
      <c r="G349" s="237"/>
    </row>
    <row r="350" spans="1:7" ht="14.25" thickBot="1" thickTop="1">
      <c r="A350" s="639" t="s">
        <v>8</v>
      </c>
      <c r="B350" s="640"/>
      <c r="C350" s="282">
        <f>SUM(C341:C349)</f>
        <v>0</v>
      </c>
      <c r="D350" s="282">
        <f>SUM(D341:D349)</f>
        <v>0</v>
      </c>
      <c r="E350" s="282">
        <f>SUM(E341:E349)</f>
        <v>0</v>
      </c>
      <c r="F350" s="282">
        <f>SUM(F341:F349)</f>
        <v>0</v>
      </c>
      <c r="G350" s="283">
        <f>SUM(G341:G349)</f>
        <v>0</v>
      </c>
    </row>
    <row r="351" ht="14.25" thickBot="1" thickTop="1"/>
    <row r="352" spans="1:7" ht="24.75" thickBot="1" thickTop="1">
      <c r="A352" s="180" t="s">
        <v>160</v>
      </c>
      <c r="B352" s="175" t="s">
        <v>163</v>
      </c>
      <c r="C352" s="133" t="s">
        <v>670</v>
      </c>
      <c r="D352" s="133" t="s">
        <v>671</v>
      </c>
      <c r="E352" s="133" t="s">
        <v>672</v>
      </c>
      <c r="F352" s="396"/>
      <c r="G352" s="133" t="s">
        <v>582</v>
      </c>
    </row>
    <row r="353" spans="1:7" ht="13.5" thickTop="1">
      <c r="A353" s="164">
        <v>1</v>
      </c>
      <c r="B353" s="165"/>
      <c r="C353" s="284"/>
      <c r="D353" s="284"/>
      <c r="E353" s="284"/>
      <c r="F353" s="404"/>
      <c r="G353" s="233"/>
    </row>
    <row r="354" spans="1:7" ht="12.75">
      <c r="A354" s="166">
        <v>2</v>
      </c>
      <c r="B354" s="40"/>
      <c r="C354" s="280"/>
      <c r="D354" s="280"/>
      <c r="E354" s="280"/>
      <c r="F354" s="402"/>
      <c r="G354" s="235"/>
    </row>
    <row r="355" spans="1:7" ht="12.75">
      <c r="A355" s="166">
        <v>3</v>
      </c>
      <c r="B355" s="40"/>
      <c r="C355" s="280"/>
      <c r="D355" s="280"/>
      <c r="E355" s="280"/>
      <c r="F355" s="402"/>
      <c r="G355" s="235"/>
    </row>
    <row r="356" spans="1:7" ht="12.75">
      <c r="A356" s="166">
        <v>4</v>
      </c>
      <c r="B356" s="40"/>
      <c r="C356" s="280"/>
      <c r="D356" s="280"/>
      <c r="E356" s="280"/>
      <c r="F356" s="402"/>
      <c r="G356" s="235"/>
    </row>
    <row r="357" spans="1:7" ht="12.75">
      <c r="A357" s="166">
        <v>5</v>
      </c>
      <c r="B357" s="40"/>
      <c r="C357" s="280"/>
      <c r="D357" s="280"/>
      <c r="E357" s="280"/>
      <c r="F357" s="402"/>
      <c r="G357" s="235"/>
    </row>
    <row r="358" spans="1:7" ht="12.75">
      <c r="A358" s="166">
        <v>6</v>
      </c>
      <c r="B358" s="40"/>
      <c r="C358" s="280"/>
      <c r="D358" s="280"/>
      <c r="E358" s="280"/>
      <c r="F358" s="402"/>
      <c r="G358" s="235"/>
    </row>
    <row r="359" spans="1:7" ht="12.75">
      <c r="A359" s="166">
        <v>7</v>
      </c>
      <c r="B359" s="40"/>
      <c r="C359" s="280"/>
      <c r="D359" s="280"/>
      <c r="E359" s="280"/>
      <c r="F359" s="402"/>
      <c r="G359" s="235"/>
    </row>
    <row r="360" spans="1:7" ht="12.75">
      <c r="A360" s="166">
        <v>8</v>
      </c>
      <c r="B360" s="40"/>
      <c r="C360" s="280"/>
      <c r="D360" s="280"/>
      <c r="E360" s="280"/>
      <c r="F360" s="402"/>
      <c r="G360" s="235"/>
    </row>
    <row r="361" spans="1:7" ht="12.75">
      <c r="A361" s="166">
        <v>9</v>
      </c>
      <c r="B361" s="40"/>
      <c r="C361" s="280"/>
      <c r="D361" s="280"/>
      <c r="E361" s="280"/>
      <c r="F361" s="402"/>
      <c r="G361" s="235"/>
    </row>
    <row r="362" spans="1:7" ht="12.75">
      <c r="A362" s="166">
        <v>10</v>
      </c>
      <c r="B362" s="40"/>
      <c r="C362" s="280"/>
      <c r="D362" s="280"/>
      <c r="E362" s="280"/>
      <c r="F362" s="402"/>
      <c r="G362" s="235"/>
    </row>
    <row r="363" spans="1:7" ht="12.75">
      <c r="A363" s="166">
        <v>11</v>
      </c>
      <c r="B363" s="40"/>
      <c r="C363" s="280"/>
      <c r="D363" s="280"/>
      <c r="E363" s="280"/>
      <c r="F363" s="402"/>
      <c r="G363" s="235"/>
    </row>
    <row r="364" spans="1:7" ht="12.75">
      <c r="A364" s="166">
        <v>12</v>
      </c>
      <c r="B364" s="40"/>
      <c r="C364" s="280"/>
      <c r="D364" s="280"/>
      <c r="E364" s="280"/>
      <c r="F364" s="402"/>
      <c r="G364" s="235"/>
    </row>
    <row r="365" spans="1:7" ht="12.75">
      <c r="A365" s="166">
        <v>13</v>
      </c>
      <c r="B365" s="40"/>
      <c r="C365" s="280"/>
      <c r="D365" s="280"/>
      <c r="E365" s="280"/>
      <c r="F365" s="402"/>
      <c r="G365" s="235"/>
    </row>
    <row r="366" spans="1:7" ht="12.75">
      <c r="A366" s="166">
        <v>14</v>
      </c>
      <c r="B366" s="40"/>
      <c r="C366" s="280"/>
      <c r="D366" s="280"/>
      <c r="E366" s="280"/>
      <c r="F366" s="402"/>
      <c r="G366" s="235"/>
    </row>
    <row r="367" spans="1:7" ht="13.5" thickBot="1">
      <c r="A367" s="167">
        <v>15</v>
      </c>
      <c r="B367" s="168"/>
      <c r="C367" s="281"/>
      <c r="D367" s="281"/>
      <c r="E367" s="281"/>
      <c r="F367" s="403"/>
      <c r="G367" s="237"/>
    </row>
    <row r="368" spans="1:7" ht="14.25" thickBot="1" thickTop="1">
      <c r="A368" s="639" t="s">
        <v>8</v>
      </c>
      <c r="B368" s="640"/>
      <c r="C368" s="282">
        <f>SUM(C353:C367)</f>
        <v>0</v>
      </c>
      <c r="D368" s="282">
        <f>SUM(D353:D367)</f>
        <v>0</v>
      </c>
      <c r="E368" s="282">
        <f>SUM(E353:E367)</f>
        <v>0</v>
      </c>
      <c r="F368" s="282">
        <f>SUM(F353:F367)</f>
        <v>0</v>
      </c>
      <c r="G368" s="283">
        <f>SUM(G353:G367)</f>
        <v>0</v>
      </c>
    </row>
    <row r="369" spans="1:5" ht="14.25" thickBot="1" thickTop="1">
      <c r="A369" s="5"/>
      <c r="B369" s="75"/>
      <c r="C369" s="76"/>
      <c r="D369" s="76"/>
      <c r="E369" s="76"/>
    </row>
    <row r="370" spans="1:7" ht="24.75" thickBot="1" thickTop="1">
      <c r="A370" s="174" t="s">
        <v>162</v>
      </c>
      <c r="B370" s="178" t="s">
        <v>161</v>
      </c>
      <c r="C370" s="133" t="s">
        <v>670</v>
      </c>
      <c r="D370" s="133" t="s">
        <v>671</v>
      </c>
      <c r="E370" s="133" t="s">
        <v>672</v>
      </c>
      <c r="F370" s="396"/>
      <c r="G370" s="133" t="s">
        <v>582</v>
      </c>
    </row>
    <row r="371" spans="1:7" ht="13.5" thickTop="1">
      <c r="A371" s="164">
        <v>1</v>
      </c>
      <c r="B371" s="165" t="s">
        <v>24</v>
      </c>
      <c r="C371" s="284"/>
      <c r="D371" s="284"/>
      <c r="E371" s="284"/>
      <c r="F371" s="404"/>
      <c r="G371" s="233"/>
    </row>
    <row r="372" spans="1:7" ht="12.75">
      <c r="A372" s="166">
        <v>2</v>
      </c>
      <c r="B372" s="40" t="s">
        <v>25</v>
      </c>
      <c r="C372" s="280"/>
      <c r="D372" s="280"/>
      <c r="E372" s="280"/>
      <c r="F372" s="402"/>
      <c r="G372" s="235"/>
    </row>
    <row r="373" spans="1:7" ht="12.75">
      <c r="A373" s="166">
        <v>3</v>
      </c>
      <c r="B373" s="40" t="s">
        <v>26</v>
      </c>
      <c r="C373" s="280"/>
      <c r="D373" s="280"/>
      <c r="E373" s="280"/>
      <c r="F373" s="402"/>
      <c r="G373" s="235"/>
    </row>
    <row r="374" spans="1:7" ht="12.75">
      <c r="A374" s="166">
        <v>4</v>
      </c>
      <c r="B374" s="40" t="s">
        <v>27</v>
      </c>
      <c r="C374" s="280"/>
      <c r="D374" s="280"/>
      <c r="E374" s="280"/>
      <c r="F374" s="402"/>
      <c r="G374" s="235"/>
    </row>
    <row r="375" spans="1:7" ht="12.75">
      <c r="A375" s="166">
        <v>5</v>
      </c>
      <c r="B375" s="40" t="s">
        <v>28</v>
      </c>
      <c r="C375" s="280"/>
      <c r="D375" s="280"/>
      <c r="E375" s="280"/>
      <c r="F375" s="402"/>
      <c r="G375" s="235"/>
    </row>
    <row r="376" spans="1:7" ht="12.75">
      <c r="A376" s="166">
        <v>6</v>
      </c>
      <c r="B376" s="40" t="s">
        <v>29</v>
      </c>
      <c r="C376" s="280"/>
      <c r="D376" s="280"/>
      <c r="E376" s="280"/>
      <c r="F376" s="402"/>
      <c r="G376" s="235"/>
    </row>
    <row r="377" spans="1:7" ht="12.75">
      <c r="A377" s="166">
        <v>7</v>
      </c>
      <c r="B377" s="40" t="s">
        <v>30</v>
      </c>
      <c r="C377" s="280"/>
      <c r="D377" s="280"/>
      <c r="E377" s="280"/>
      <c r="F377" s="402"/>
      <c r="G377" s="235"/>
    </row>
    <row r="378" spans="1:7" ht="12.75">
      <c r="A378" s="166">
        <v>8</v>
      </c>
      <c r="B378" s="40"/>
      <c r="C378" s="280"/>
      <c r="D378" s="280"/>
      <c r="E378" s="280"/>
      <c r="F378" s="402"/>
      <c r="G378" s="235"/>
    </row>
    <row r="379" spans="1:7" ht="12.75">
      <c r="A379" s="166">
        <v>9</v>
      </c>
      <c r="B379" s="40"/>
      <c r="C379" s="280"/>
      <c r="D379" s="280"/>
      <c r="E379" s="280"/>
      <c r="F379" s="402"/>
      <c r="G379" s="235"/>
    </row>
    <row r="380" spans="1:7" ht="12.75">
      <c r="A380" s="166">
        <v>10</v>
      </c>
      <c r="B380" s="40"/>
      <c r="C380" s="280"/>
      <c r="D380" s="280"/>
      <c r="E380" s="280"/>
      <c r="F380" s="402"/>
      <c r="G380" s="235"/>
    </row>
    <row r="381" spans="1:7" ht="12.75">
      <c r="A381" s="166">
        <v>11</v>
      </c>
      <c r="B381" s="40"/>
      <c r="C381" s="280"/>
      <c r="D381" s="280"/>
      <c r="E381" s="280"/>
      <c r="F381" s="402"/>
      <c r="G381" s="235"/>
    </row>
    <row r="382" spans="1:7" ht="12.75">
      <c r="A382" s="166">
        <v>12</v>
      </c>
      <c r="B382" s="40"/>
      <c r="C382" s="280"/>
      <c r="D382" s="280"/>
      <c r="E382" s="280"/>
      <c r="F382" s="402"/>
      <c r="G382" s="235"/>
    </row>
    <row r="383" spans="1:7" ht="12.75">
      <c r="A383" s="166">
        <v>13</v>
      </c>
      <c r="B383" s="40"/>
      <c r="C383" s="280"/>
      <c r="D383" s="280"/>
      <c r="E383" s="280"/>
      <c r="F383" s="402"/>
      <c r="G383" s="235"/>
    </row>
    <row r="384" spans="1:7" ht="12.75">
      <c r="A384" s="166">
        <v>14</v>
      </c>
      <c r="B384" s="40"/>
      <c r="C384" s="280"/>
      <c r="D384" s="280"/>
      <c r="E384" s="280"/>
      <c r="F384" s="402"/>
      <c r="G384" s="235"/>
    </row>
    <row r="385" spans="1:7" ht="12.75">
      <c r="A385" s="166">
        <v>15</v>
      </c>
      <c r="B385" s="40"/>
      <c r="C385" s="280"/>
      <c r="D385" s="280"/>
      <c r="E385" s="280"/>
      <c r="F385" s="402"/>
      <c r="G385" s="235"/>
    </row>
    <row r="386" spans="1:7" ht="12.75">
      <c r="A386" s="166">
        <v>16</v>
      </c>
      <c r="B386" s="40"/>
      <c r="C386" s="280"/>
      <c r="D386" s="280"/>
      <c r="E386" s="280"/>
      <c r="F386" s="402"/>
      <c r="G386" s="235"/>
    </row>
    <row r="387" spans="1:7" ht="12.75">
      <c r="A387" s="166">
        <v>17</v>
      </c>
      <c r="B387" s="40"/>
      <c r="C387" s="280"/>
      <c r="D387" s="280"/>
      <c r="E387" s="280"/>
      <c r="F387" s="402"/>
      <c r="G387" s="235"/>
    </row>
    <row r="388" spans="1:7" ht="12.75">
      <c r="A388" s="166">
        <v>18</v>
      </c>
      <c r="B388" s="40"/>
      <c r="C388" s="280"/>
      <c r="D388" s="280"/>
      <c r="E388" s="280"/>
      <c r="F388" s="402"/>
      <c r="G388" s="235"/>
    </row>
    <row r="389" spans="1:7" ht="12.75">
      <c r="A389" s="166">
        <v>19</v>
      </c>
      <c r="B389" s="40"/>
      <c r="C389" s="280"/>
      <c r="D389" s="280"/>
      <c r="E389" s="280"/>
      <c r="F389" s="402"/>
      <c r="G389" s="235"/>
    </row>
    <row r="390" spans="1:7" ht="13.5" thickBot="1">
      <c r="A390" s="167">
        <v>20</v>
      </c>
      <c r="B390" s="168"/>
      <c r="C390" s="281"/>
      <c r="D390" s="281"/>
      <c r="E390" s="281"/>
      <c r="F390" s="403"/>
      <c r="G390" s="237"/>
    </row>
    <row r="391" spans="1:7" ht="14.25" thickBot="1" thickTop="1">
      <c r="A391" s="639" t="s">
        <v>8</v>
      </c>
      <c r="B391" s="640"/>
      <c r="C391" s="282">
        <f>SUM(C371:C390)</f>
        <v>0</v>
      </c>
      <c r="D391" s="282">
        <f>SUM(D371:D390)</f>
        <v>0</v>
      </c>
      <c r="E391" s="282">
        <f>SUM(E371:E390)</f>
        <v>0</v>
      </c>
      <c r="F391" s="282">
        <f>SUM(F371:F390)</f>
        <v>0</v>
      </c>
      <c r="G391" s="283">
        <f>SUM(G371:G390)</f>
        <v>0</v>
      </c>
    </row>
    <row r="392" spans="1:5" ht="14.25" thickBot="1" thickTop="1">
      <c r="A392" s="5"/>
      <c r="B392" s="75"/>
      <c r="C392" s="76"/>
      <c r="D392" s="76"/>
      <c r="E392" s="76"/>
    </row>
    <row r="393" spans="1:7" ht="14.25" thickBot="1" thickTop="1">
      <c r="A393" s="639" t="s">
        <v>290</v>
      </c>
      <c r="B393" s="640"/>
      <c r="C393" s="276">
        <f>C350+C368+C391</f>
        <v>0</v>
      </c>
      <c r="D393" s="276">
        <f>D350+D368+D391</f>
        <v>0</v>
      </c>
      <c r="E393" s="276">
        <f>E350+E368+E391</f>
        <v>0</v>
      </c>
      <c r="F393" s="276">
        <f>F350+F368+F391</f>
        <v>0</v>
      </c>
      <c r="G393" s="277">
        <f>G350+G368+G391</f>
        <v>0</v>
      </c>
    </row>
    <row r="394" spans="1:7" ht="14.25" thickBot="1" thickTop="1">
      <c r="A394" s="639" t="s">
        <v>284</v>
      </c>
      <c r="B394" s="640"/>
      <c r="C394" s="276">
        <f>C335-C393</f>
        <v>0</v>
      </c>
      <c r="D394" s="276">
        <f>D335-D393</f>
        <v>0</v>
      </c>
      <c r="E394" s="276">
        <f>E335-E393</f>
        <v>0</v>
      </c>
      <c r="F394" s="276">
        <f>F335-F393</f>
        <v>0</v>
      </c>
      <c r="G394" s="277">
        <f>G335-G393</f>
        <v>0</v>
      </c>
    </row>
    <row r="395" ht="13.5" thickTop="1"/>
    <row r="409" ht="13.5" thickBot="1"/>
    <row r="410" spans="1:7" ht="13.5" customHeight="1" thickBot="1" thickTop="1">
      <c r="A410" s="655" t="s">
        <v>291</v>
      </c>
      <c r="B410" s="656"/>
      <c r="C410" s="656"/>
      <c r="D410" s="656"/>
      <c r="E410" s="656"/>
      <c r="F410" s="656"/>
      <c r="G410" s="657"/>
    </row>
    <row r="411" spans="1:7" ht="12.75" customHeight="1" thickBot="1" thickTop="1">
      <c r="A411" s="655"/>
      <c r="B411" s="656"/>
      <c r="C411" s="656"/>
      <c r="D411" s="656"/>
      <c r="E411" s="656"/>
      <c r="F411" s="656"/>
      <c r="G411" s="657"/>
    </row>
    <row r="412" spans="1:7" ht="13.5" customHeight="1" thickBot="1" thickTop="1">
      <c r="A412" s="655"/>
      <c r="B412" s="656"/>
      <c r="C412" s="656"/>
      <c r="D412" s="656"/>
      <c r="E412" s="656"/>
      <c r="F412" s="656"/>
      <c r="G412" s="657"/>
    </row>
    <row r="413" spans="1:7" ht="13.5" customHeight="1" thickBot="1" thickTop="1">
      <c r="A413" s="652" t="s">
        <v>136</v>
      </c>
      <c r="B413" s="653"/>
      <c r="C413" s="653"/>
      <c r="D413" s="653"/>
      <c r="E413" s="653"/>
      <c r="F413" s="653"/>
      <c r="G413" s="654"/>
    </row>
    <row r="414" spans="1:7" ht="13.5" customHeight="1" thickBot="1" thickTop="1">
      <c r="A414" s="652"/>
      <c r="B414" s="653"/>
      <c r="C414" s="653"/>
      <c r="D414" s="653"/>
      <c r="E414" s="653"/>
      <c r="F414" s="653"/>
      <c r="G414" s="654"/>
    </row>
    <row r="415" spans="1:7" ht="24.75" thickBot="1" thickTop="1">
      <c r="A415" s="650"/>
      <c r="B415" s="651"/>
      <c r="C415" s="133" t="s">
        <v>670</v>
      </c>
      <c r="D415" s="133" t="s">
        <v>671</v>
      </c>
      <c r="E415" s="133" t="s">
        <v>672</v>
      </c>
      <c r="F415" s="396"/>
      <c r="G415" s="133" t="s">
        <v>582</v>
      </c>
    </row>
    <row r="416" spans="1:7" ht="13.5" thickTop="1">
      <c r="A416" s="164">
        <v>1</v>
      </c>
      <c r="B416" s="165"/>
      <c r="C416" s="270"/>
      <c r="D416" s="270"/>
      <c r="E416" s="270"/>
      <c r="F416" s="404"/>
      <c r="G416" s="271"/>
    </row>
    <row r="417" spans="1:7" ht="12.75">
      <c r="A417" s="166">
        <v>2</v>
      </c>
      <c r="B417" s="40"/>
      <c r="C417" s="272"/>
      <c r="D417" s="272"/>
      <c r="E417" s="272"/>
      <c r="F417" s="402"/>
      <c r="G417" s="273"/>
    </row>
    <row r="418" spans="1:7" ht="12.75">
      <c r="A418" s="166">
        <v>3</v>
      </c>
      <c r="B418" s="40"/>
      <c r="C418" s="272"/>
      <c r="D418" s="272"/>
      <c r="E418" s="272"/>
      <c r="F418" s="402"/>
      <c r="G418" s="273"/>
    </row>
    <row r="419" spans="1:7" ht="12.75">
      <c r="A419" s="166">
        <v>4</v>
      </c>
      <c r="B419" s="40"/>
      <c r="C419" s="272"/>
      <c r="D419" s="272"/>
      <c r="E419" s="272"/>
      <c r="F419" s="402"/>
      <c r="G419" s="273"/>
    </row>
    <row r="420" spans="1:7" ht="12.75">
      <c r="A420" s="166">
        <v>5</v>
      </c>
      <c r="B420" s="40"/>
      <c r="C420" s="272"/>
      <c r="D420" s="272"/>
      <c r="E420" s="272"/>
      <c r="F420" s="402"/>
      <c r="G420" s="273"/>
    </row>
    <row r="421" spans="1:7" ht="12.75">
      <c r="A421" s="166">
        <v>6</v>
      </c>
      <c r="B421" s="40"/>
      <c r="C421" s="272"/>
      <c r="D421" s="272"/>
      <c r="E421" s="272"/>
      <c r="F421" s="402"/>
      <c r="G421" s="273"/>
    </row>
    <row r="422" spans="1:7" ht="12.75">
      <c r="A422" s="166">
        <v>7</v>
      </c>
      <c r="B422" s="40"/>
      <c r="C422" s="272"/>
      <c r="D422" s="272"/>
      <c r="E422" s="272"/>
      <c r="F422" s="402"/>
      <c r="G422" s="273"/>
    </row>
    <row r="423" spans="1:7" ht="12.75">
      <c r="A423" s="166">
        <v>8</v>
      </c>
      <c r="B423" s="40"/>
      <c r="C423" s="272"/>
      <c r="D423" s="272"/>
      <c r="E423" s="272"/>
      <c r="F423" s="402"/>
      <c r="G423" s="273"/>
    </row>
    <row r="424" spans="1:7" ht="12.75">
      <c r="A424" s="166">
        <v>9</v>
      </c>
      <c r="B424" s="40"/>
      <c r="C424" s="272"/>
      <c r="D424" s="272"/>
      <c r="E424" s="272"/>
      <c r="F424" s="402"/>
      <c r="G424" s="273"/>
    </row>
    <row r="425" spans="1:7" ht="12.75">
      <c r="A425" s="166">
        <v>10</v>
      </c>
      <c r="B425" s="40"/>
      <c r="C425" s="272"/>
      <c r="D425" s="272"/>
      <c r="E425" s="272"/>
      <c r="F425" s="402"/>
      <c r="G425" s="273"/>
    </row>
    <row r="426" spans="1:7" ht="12.75">
      <c r="A426" s="166">
        <v>11</v>
      </c>
      <c r="B426" s="40"/>
      <c r="C426" s="272"/>
      <c r="D426" s="272"/>
      <c r="E426" s="272"/>
      <c r="F426" s="402"/>
      <c r="G426" s="273"/>
    </row>
    <row r="427" spans="1:7" ht="12.75">
      <c r="A427" s="166">
        <v>12</v>
      </c>
      <c r="B427" s="40"/>
      <c r="C427" s="272"/>
      <c r="D427" s="272"/>
      <c r="E427" s="272"/>
      <c r="F427" s="402"/>
      <c r="G427" s="273"/>
    </row>
    <row r="428" spans="1:7" ht="12.75">
      <c r="A428" s="166">
        <v>13</v>
      </c>
      <c r="B428" s="40"/>
      <c r="C428" s="272"/>
      <c r="D428" s="272"/>
      <c r="E428" s="272"/>
      <c r="F428" s="402"/>
      <c r="G428" s="273"/>
    </row>
    <row r="429" spans="1:7" ht="12.75">
      <c r="A429" s="166">
        <v>14</v>
      </c>
      <c r="B429" s="40"/>
      <c r="C429" s="272"/>
      <c r="D429" s="272"/>
      <c r="E429" s="272"/>
      <c r="F429" s="402"/>
      <c r="G429" s="273"/>
    </row>
    <row r="430" spans="1:7" ht="12.75">
      <c r="A430" s="166">
        <v>15</v>
      </c>
      <c r="B430" s="40"/>
      <c r="C430" s="272"/>
      <c r="D430" s="272"/>
      <c r="E430" s="272"/>
      <c r="F430" s="402"/>
      <c r="G430" s="273"/>
    </row>
    <row r="431" spans="1:7" ht="12.75">
      <c r="A431" s="166">
        <v>16</v>
      </c>
      <c r="B431" s="40"/>
      <c r="C431" s="272"/>
      <c r="D431" s="272"/>
      <c r="E431" s="272"/>
      <c r="F431" s="402"/>
      <c r="G431" s="273"/>
    </row>
    <row r="432" spans="1:7" ht="12.75">
      <c r="A432" s="166">
        <v>17</v>
      </c>
      <c r="B432" s="40"/>
      <c r="C432" s="272"/>
      <c r="D432" s="272"/>
      <c r="E432" s="272"/>
      <c r="F432" s="402"/>
      <c r="G432" s="273"/>
    </row>
    <row r="433" spans="1:7" ht="12.75">
      <c r="A433" s="166">
        <v>18</v>
      </c>
      <c r="B433" s="40"/>
      <c r="C433" s="272"/>
      <c r="D433" s="272"/>
      <c r="E433" s="272"/>
      <c r="F433" s="402"/>
      <c r="G433" s="273"/>
    </row>
    <row r="434" spans="1:7" ht="12.75">
      <c r="A434" s="166">
        <v>19</v>
      </c>
      <c r="B434" s="40"/>
      <c r="C434" s="272"/>
      <c r="D434" s="272"/>
      <c r="E434" s="272"/>
      <c r="F434" s="402"/>
      <c r="G434" s="273"/>
    </row>
    <row r="435" spans="1:7" ht="12.75">
      <c r="A435" s="166">
        <v>20</v>
      </c>
      <c r="B435" s="40"/>
      <c r="C435" s="272"/>
      <c r="D435" s="272"/>
      <c r="E435" s="272"/>
      <c r="F435" s="402"/>
      <c r="G435" s="273"/>
    </row>
    <row r="436" spans="1:7" ht="12.75">
      <c r="A436" s="166">
        <v>21</v>
      </c>
      <c r="B436" s="40"/>
      <c r="C436" s="272"/>
      <c r="D436" s="272"/>
      <c r="E436" s="272"/>
      <c r="F436" s="402"/>
      <c r="G436" s="273"/>
    </row>
    <row r="437" spans="1:7" ht="12.75">
      <c r="A437" s="166">
        <v>22</v>
      </c>
      <c r="B437" s="40"/>
      <c r="C437" s="272"/>
      <c r="D437" s="272"/>
      <c r="E437" s="272"/>
      <c r="F437" s="402"/>
      <c r="G437" s="273"/>
    </row>
    <row r="438" spans="1:7" ht="12.75">
      <c r="A438" s="166">
        <v>23</v>
      </c>
      <c r="B438" s="40"/>
      <c r="C438" s="272"/>
      <c r="D438" s="272"/>
      <c r="E438" s="272"/>
      <c r="F438" s="402"/>
      <c r="G438" s="273"/>
    </row>
    <row r="439" spans="1:7" ht="12.75">
      <c r="A439" s="166">
        <v>24</v>
      </c>
      <c r="B439" s="40"/>
      <c r="C439" s="272"/>
      <c r="D439" s="272"/>
      <c r="E439" s="272"/>
      <c r="F439" s="402"/>
      <c r="G439" s="273"/>
    </row>
    <row r="440" spans="1:7" ht="13.5" thickBot="1">
      <c r="A440" s="167">
        <v>25</v>
      </c>
      <c r="B440" s="168"/>
      <c r="C440" s="274"/>
      <c r="D440" s="274"/>
      <c r="E440" s="274"/>
      <c r="F440" s="403"/>
      <c r="G440" s="275"/>
    </row>
    <row r="441" spans="1:7" ht="14.25" thickBot="1" thickTop="1">
      <c r="A441" s="639" t="s">
        <v>292</v>
      </c>
      <c r="B441" s="640"/>
      <c r="C441" s="276">
        <f>SUM(C416:C440)</f>
        <v>0</v>
      </c>
      <c r="D441" s="276">
        <f>SUM(D416:D440)</f>
        <v>0</v>
      </c>
      <c r="E441" s="276">
        <f>SUM(E416:E440)</f>
        <v>0</v>
      </c>
      <c r="F441" s="276">
        <f>SUM(F416:F440)</f>
        <v>0</v>
      </c>
      <c r="G441" s="277">
        <f>SUM(G416:G440)</f>
        <v>0</v>
      </c>
    </row>
    <row r="442" spans="1:5" ht="14.25" thickBot="1" thickTop="1">
      <c r="A442" s="74"/>
      <c r="B442" s="77"/>
      <c r="C442" s="78"/>
      <c r="D442" s="78"/>
      <c r="E442" s="78"/>
    </row>
    <row r="443" spans="1:7" ht="13.5" customHeight="1" thickTop="1">
      <c r="A443" s="641" t="s">
        <v>138</v>
      </c>
      <c r="B443" s="642"/>
      <c r="C443" s="642"/>
      <c r="D443" s="642"/>
      <c r="E443" s="642"/>
      <c r="F443" s="642"/>
      <c r="G443" s="643"/>
    </row>
    <row r="444" spans="1:7" ht="12.75" customHeight="1">
      <c r="A444" s="644"/>
      <c r="B444" s="645"/>
      <c r="C444" s="645"/>
      <c r="D444" s="645"/>
      <c r="E444" s="645"/>
      <c r="F444" s="645"/>
      <c r="G444" s="646"/>
    </row>
    <row r="445" spans="1:7" ht="13.5" customHeight="1" thickBot="1">
      <c r="A445" s="647"/>
      <c r="B445" s="648"/>
      <c r="C445" s="648"/>
      <c r="D445" s="648"/>
      <c r="E445" s="648"/>
      <c r="F445" s="648"/>
      <c r="G445" s="649"/>
    </row>
    <row r="446" spans="1:7" ht="24.75" thickBot="1" thickTop="1">
      <c r="A446" s="172" t="s">
        <v>159</v>
      </c>
      <c r="B446" s="173" t="s">
        <v>158</v>
      </c>
      <c r="C446" s="133" t="s">
        <v>670</v>
      </c>
      <c r="D446" s="133" t="s">
        <v>671</v>
      </c>
      <c r="E446" s="133" t="s">
        <v>672</v>
      </c>
      <c r="F446" s="396"/>
      <c r="G446" s="133" t="s">
        <v>582</v>
      </c>
    </row>
    <row r="447" spans="1:7" ht="18.75" thickTop="1">
      <c r="A447" s="183">
        <v>1</v>
      </c>
      <c r="B447" s="179" t="s">
        <v>458</v>
      </c>
      <c r="C447" s="284"/>
      <c r="D447" s="284"/>
      <c r="E447" s="284"/>
      <c r="F447" s="404"/>
      <c r="G447" s="233"/>
    </row>
    <row r="448" spans="1:7" ht="18">
      <c r="A448" s="170">
        <v>2</v>
      </c>
      <c r="B448" s="41" t="s">
        <v>459</v>
      </c>
      <c r="C448" s="280"/>
      <c r="D448" s="280"/>
      <c r="E448" s="280"/>
      <c r="F448" s="402"/>
      <c r="G448" s="235"/>
    </row>
    <row r="449" spans="1:7" ht="18">
      <c r="A449" s="170">
        <v>3</v>
      </c>
      <c r="B449" s="40" t="s">
        <v>19</v>
      </c>
      <c r="C449" s="280"/>
      <c r="D449" s="280"/>
      <c r="E449" s="280"/>
      <c r="F449" s="402"/>
      <c r="G449" s="235"/>
    </row>
    <row r="450" spans="1:7" ht="18">
      <c r="A450" s="170">
        <v>4</v>
      </c>
      <c r="B450" s="40" t="s">
        <v>20</v>
      </c>
      <c r="C450" s="280"/>
      <c r="D450" s="280"/>
      <c r="E450" s="280"/>
      <c r="F450" s="402"/>
      <c r="G450" s="235"/>
    </row>
    <row r="451" spans="1:7" ht="18">
      <c r="A451" s="170">
        <v>5</v>
      </c>
      <c r="B451" s="40" t="s">
        <v>21</v>
      </c>
      <c r="C451" s="280"/>
      <c r="D451" s="280"/>
      <c r="E451" s="280"/>
      <c r="F451" s="402"/>
      <c r="G451" s="235"/>
    </row>
    <row r="452" spans="1:7" ht="18">
      <c r="A452" s="170">
        <v>6</v>
      </c>
      <c r="B452" s="40" t="s">
        <v>22</v>
      </c>
      <c r="C452" s="280"/>
      <c r="D452" s="280"/>
      <c r="E452" s="280"/>
      <c r="F452" s="402"/>
      <c r="G452" s="235"/>
    </row>
    <row r="453" spans="1:7" ht="18">
      <c r="A453" s="170">
        <v>7</v>
      </c>
      <c r="B453" s="40" t="s">
        <v>23</v>
      </c>
      <c r="C453" s="280"/>
      <c r="D453" s="280"/>
      <c r="E453" s="280"/>
      <c r="F453" s="402"/>
      <c r="G453" s="235"/>
    </row>
    <row r="454" spans="1:7" ht="18">
      <c r="A454" s="170">
        <v>8</v>
      </c>
      <c r="B454" s="48" t="s">
        <v>208</v>
      </c>
      <c r="C454" s="280"/>
      <c r="D454" s="280"/>
      <c r="E454" s="280"/>
      <c r="F454" s="402"/>
      <c r="G454" s="235"/>
    </row>
    <row r="455" spans="1:7" ht="18.75" thickBot="1">
      <c r="A455" s="171">
        <v>9</v>
      </c>
      <c r="B455" s="158" t="s">
        <v>207</v>
      </c>
      <c r="C455" s="281"/>
      <c r="D455" s="281"/>
      <c r="E455" s="281"/>
      <c r="F455" s="403"/>
      <c r="G455" s="237"/>
    </row>
    <row r="456" spans="1:7" ht="14.25" thickBot="1" thickTop="1">
      <c r="A456" s="639" t="s">
        <v>8</v>
      </c>
      <c r="B456" s="640"/>
      <c r="C456" s="282">
        <f>SUM(C447:C455)</f>
        <v>0</v>
      </c>
      <c r="D456" s="282">
        <f>SUM(D447:D455)</f>
        <v>0</v>
      </c>
      <c r="E456" s="282">
        <f>SUM(E447:E455)</f>
        <v>0</v>
      </c>
      <c r="F456" s="282">
        <f>SUM(F447:F455)</f>
        <v>0</v>
      </c>
      <c r="G456" s="283">
        <f>SUM(G447:G455)</f>
        <v>0</v>
      </c>
    </row>
    <row r="457" spans="1:5" ht="13.5" thickTop="1">
      <c r="A457" s="5"/>
      <c r="B457" s="5"/>
      <c r="C457" s="72"/>
      <c r="D457" s="72"/>
      <c r="E457" s="72"/>
    </row>
    <row r="458" spans="1:5" ht="12.75">
      <c r="A458" s="5"/>
      <c r="B458" s="5"/>
      <c r="C458" s="72"/>
      <c r="D458" s="72"/>
      <c r="E458" s="72"/>
    </row>
    <row r="459" ht="13.5" thickBot="1"/>
    <row r="460" spans="1:7" ht="24.75" thickBot="1" thickTop="1">
      <c r="A460" s="180" t="s">
        <v>160</v>
      </c>
      <c r="B460" s="175" t="s">
        <v>163</v>
      </c>
      <c r="C460" s="133" t="s">
        <v>670</v>
      </c>
      <c r="D460" s="133" t="s">
        <v>671</v>
      </c>
      <c r="E460" s="133" t="s">
        <v>672</v>
      </c>
      <c r="F460" s="396"/>
      <c r="G460" s="133" t="s">
        <v>582</v>
      </c>
    </row>
    <row r="461" spans="1:7" ht="13.5" thickTop="1">
      <c r="A461" s="164">
        <v>1</v>
      </c>
      <c r="B461" s="165"/>
      <c r="C461" s="284"/>
      <c r="D461" s="284"/>
      <c r="E461" s="284"/>
      <c r="F461" s="404"/>
      <c r="G461" s="233"/>
    </row>
    <row r="462" spans="1:7" ht="12.75">
      <c r="A462" s="166">
        <v>2</v>
      </c>
      <c r="B462" s="40"/>
      <c r="C462" s="280"/>
      <c r="D462" s="280"/>
      <c r="E462" s="280"/>
      <c r="F462" s="402"/>
      <c r="G462" s="235"/>
    </row>
    <row r="463" spans="1:7" ht="12.75">
      <c r="A463" s="166">
        <v>3</v>
      </c>
      <c r="B463" s="40"/>
      <c r="C463" s="280"/>
      <c r="D463" s="280"/>
      <c r="E463" s="280"/>
      <c r="F463" s="402"/>
      <c r="G463" s="235"/>
    </row>
    <row r="464" spans="1:7" ht="12.75">
      <c r="A464" s="166">
        <v>4</v>
      </c>
      <c r="B464" s="40"/>
      <c r="C464" s="280"/>
      <c r="D464" s="280"/>
      <c r="E464" s="280"/>
      <c r="F464" s="402"/>
      <c r="G464" s="235"/>
    </row>
    <row r="465" spans="1:7" ht="12.75">
      <c r="A465" s="166">
        <v>5</v>
      </c>
      <c r="B465" s="40"/>
      <c r="C465" s="280"/>
      <c r="D465" s="280"/>
      <c r="E465" s="280"/>
      <c r="F465" s="402"/>
      <c r="G465" s="235"/>
    </row>
    <row r="466" spans="1:7" ht="12.75">
      <c r="A466" s="166">
        <v>6</v>
      </c>
      <c r="B466" s="40"/>
      <c r="C466" s="280"/>
      <c r="D466" s="280"/>
      <c r="E466" s="280"/>
      <c r="F466" s="402"/>
      <c r="G466" s="235"/>
    </row>
    <row r="467" spans="1:7" ht="12.75">
      <c r="A467" s="166">
        <v>7</v>
      </c>
      <c r="B467" s="40"/>
      <c r="C467" s="280"/>
      <c r="D467" s="280"/>
      <c r="E467" s="280"/>
      <c r="F467" s="402"/>
      <c r="G467" s="235"/>
    </row>
    <row r="468" spans="1:7" ht="12.75">
      <c r="A468" s="166">
        <v>8</v>
      </c>
      <c r="B468" s="40"/>
      <c r="C468" s="280"/>
      <c r="D468" s="280"/>
      <c r="E468" s="280"/>
      <c r="F468" s="402"/>
      <c r="G468" s="235"/>
    </row>
    <row r="469" spans="1:7" ht="12.75">
      <c r="A469" s="166">
        <v>9</v>
      </c>
      <c r="B469" s="40"/>
      <c r="C469" s="280"/>
      <c r="D469" s="280"/>
      <c r="E469" s="280"/>
      <c r="F469" s="402"/>
      <c r="G469" s="235"/>
    </row>
    <row r="470" spans="1:7" ht="12.75">
      <c r="A470" s="166">
        <v>10</v>
      </c>
      <c r="B470" s="40"/>
      <c r="C470" s="280"/>
      <c r="D470" s="280"/>
      <c r="E470" s="280"/>
      <c r="F470" s="402"/>
      <c r="G470" s="235"/>
    </row>
    <row r="471" spans="1:7" ht="12.75">
      <c r="A471" s="166">
        <v>11</v>
      </c>
      <c r="B471" s="40"/>
      <c r="C471" s="280"/>
      <c r="D471" s="280"/>
      <c r="E471" s="280"/>
      <c r="F471" s="402"/>
      <c r="G471" s="235"/>
    </row>
    <row r="472" spans="1:7" ht="12.75">
      <c r="A472" s="166">
        <v>12</v>
      </c>
      <c r="B472" s="40"/>
      <c r="C472" s="280"/>
      <c r="D472" s="280"/>
      <c r="E472" s="280"/>
      <c r="F472" s="402"/>
      <c r="G472" s="235"/>
    </row>
    <row r="473" spans="1:7" ht="12.75">
      <c r="A473" s="166">
        <v>13</v>
      </c>
      <c r="B473" s="40"/>
      <c r="C473" s="280"/>
      <c r="D473" s="280"/>
      <c r="E473" s="280"/>
      <c r="F473" s="402"/>
      <c r="G473" s="235"/>
    </row>
    <row r="474" spans="1:7" ht="12.75">
      <c r="A474" s="166">
        <v>14</v>
      </c>
      <c r="B474" s="40"/>
      <c r="C474" s="280"/>
      <c r="D474" s="280"/>
      <c r="E474" s="280"/>
      <c r="F474" s="402"/>
      <c r="G474" s="235"/>
    </row>
    <row r="475" spans="1:7" ht="13.5" thickBot="1">
      <c r="A475" s="167">
        <v>15</v>
      </c>
      <c r="B475" s="168"/>
      <c r="C475" s="281"/>
      <c r="D475" s="281"/>
      <c r="E475" s="281"/>
      <c r="F475" s="403"/>
      <c r="G475" s="237"/>
    </row>
    <row r="476" spans="1:7" ht="14.25" thickBot="1" thickTop="1">
      <c r="A476" s="639" t="s">
        <v>8</v>
      </c>
      <c r="B476" s="640"/>
      <c r="C476" s="282">
        <f>SUM(C461:C475)</f>
        <v>0</v>
      </c>
      <c r="D476" s="282">
        <f>SUM(D461:D475)</f>
        <v>0</v>
      </c>
      <c r="E476" s="282">
        <f>SUM(E461:E475)</f>
        <v>0</v>
      </c>
      <c r="F476" s="282">
        <f>SUM(F461:F475)</f>
        <v>0</v>
      </c>
      <c r="G476" s="283">
        <f>SUM(G461:G475)</f>
        <v>0</v>
      </c>
    </row>
    <row r="477" spans="1:5" ht="14.25" thickBot="1" thickTop="1">
      <c r="A477" s="5"/>
      <c r="B477" s="75"/>
      <c r="C477" s="76"/>
      <c r="D477" s="76"/>
      <c r="E477" s="76"/>
    </row>
    <row r="478" spans="1:7" ht="24.75" thickBot="1" thickTop="1">
      <c r="A478" s="174" t="s">
        <v>162</v>
      </c>
      <c r="B478" s="178" t="s">
        <v>161</v>
      </c>
      <c r="C478" s="133" t="s">
        <v>670</v>
      </c>
      <c r="D478" s="133" t="s">
        <v>671</v>
      </c>
      <c r="E478" s="133" t="s">
        <v>672</v>
      </c>
      <c r="F478" s="396"/>
      <c r="G478" s="133" t="s">
        <v>582</v>
      </c>
    </row>
    <row r="479" spans="1:7" ht="13.5" thickTop="1">
      <c r="A479" s="164">
        <v>1</v>
      </c>
      <c r="B479" s="165" t="s">
        <v>24</v>
      </c>
      <c r="C479" s="284"/>
      <c r="D479" s="284"/>
      <c r="E479" s="284"/>
      <c r="F479" s="404"/>
      <c r="G479" s="233"/>
    </row>
    <row r="480" spans="1:7" ht="12.75">
      <c r="A480" s="166">
        <v>2</v>
      </c>
      <c r="B480" s="40" t="s">
        <v>25</v>
      </c>
      <c r="C480" s="280"/>
      <c r="D480" s="280"/>
      <c r="E480" s="280"/>
      <c r="F480" s="402"/>
      <c r="G480" s="235"/>
    </row>
    <row r="481" spans="1:7" ht="12.75">
      <c r="A481" s="166">
        <v>3</v>
      </c>
      <c r="B481" s="40" t="s">
        <v>26</v>
      </c>
      <c r="C481" s="280"/>
      <c r="D481" s="280"/>
      <c r="E481" s="280"/>
      <c r="F481" s="402"/>
      <c r="G481" s="235"/>
    </row>
    <row r="482" spans="1:7" ht="12.75">
      <c r="A482" s="166">
        <v>4</v>
      </c>
      <c r="B482" s="40" t="s">
        <v>27</v>
      </c>
      <c r="C482" s="280"/>
      <c r="D482" s="280"/>
      <c r="E482" s="280"/>
      <c r="F482" s="402"/>
      <c r="G482" s="235"/>
    </row>
    <row r="483" spans="1:7" ht="12.75">
      <c r="A483" s="166">
        <v>5</v>
      </c>
      <c r="B483" s="40" t="s">
        <v>28</v>
      </c>
      <c r="C483" s="280"/>
      <c r="D483" s="280"/>
      <c r="E483" s="280"/>
      <c r="F483" s="402"/>
      <c r="G483" s="235"/>
    </row>
    <row r="484" spans="1:7" ht="12.75">
      <c r="A484" s="166">
        <v>6</v>
      </c>
      <c r="B484" s="40" t="s">
        <v>29</v>
      </c>
      <c r="C484" s="280"/>
      <c r="D484" s="280"/>
      <c r="E484" s="280"/>
      <c r="F484" s="402"/>
      <c r="G484" s="235"/>
    </row>
    <row r="485" spans="1:7" ht="12.75">
      <c r="A485" s="166">
        <v>7</v>
      </c>
      <c r="B485" s="40" t="s">
        <v>30</v>
      </c>
      <c r="C485" s="280"/>
      <c r="D485" s="280"/>
      <c r="E485" s="280"/>
      <c r="F485" s="402"/>
      <c r="G485" s="235"/>
    </row>
    <row r="486" spans="1:7" ht="12.75">
      <c r="A486" s="166">
        <v>8</v>
      </c>
      <c r="B486" s="40"/>
      <c r="C486" s="280"/>
      <c r="D486" s="280"/>
      <c r="E486" s="280"/>
      <c r="F486" s="402"/>
      <c r="G486" s="235"/>
    </row>
    <row r="487" spans="1:7" ht="12.75">
      <c r="A487" s="166">
        <v>9</v>
      </c>
      <c r="B487" s="40"/>
      <c r="C487" s="280"/>
      <c r="D487" s="280"/>
      <c r="E487" s="280"/>
      <c r="F487" s="402"/>
      <c r="G487" s="235"/>
    </row>
    <row r="488" spans="1:7" ht="12.75">
      <c r="A488" s="166">
        <v>10</v>
      </c>
      <c r="B488" s="40"/>
      <c r="C488" s="280"/>
      <c r="D488" s="280"/>
      <c r="E488" s="280"/>
      <c r="F488" s="402"/>
      <c r="G488" s="235"/>
    </row>
    <row r="489" spans="1:7" ht="12.75">
      <c r="A489" s="166">
        <v>11</v>
      </c>
      <c r="B489" s="40"/>
      <c r="C489" s="280"/>
      <c r="D489" s="280"/>
      <c r="E489" s="280"/>
      <c r="F489" s="402"/>
      <c r="G489" s="235"/>
    </row>
    <row r="490" spans="1:7" ht="12.75">
      <c r="A490" s="166">
        <v>12</v>
      </c>
      <c r="B490" s="40"/>
      <c r="C490" s="280"/>
      <c r="D490" s="280"/>
      <c r="E490" s="280"/>
      <c r="F490" s="402"/>
      <c r="G490" s="235"/>
    </row>
    <row r="491" spans="1:7" ht="12.75">
      <c r="A491" s="166">
        <v>13</v>
      </c>
      <c r="B491" s="40"/>
      <c r="C491" s="280"/>
      <c r="D491" s="280"/>
      <c r="E491" s="280"/>
      <c r="F491" s="402"/>
      <c r="G491" s="235"/>
    </row>
    <row r="492" spans="1:7" ht="12.75">
      <c r="A492" s="166">
        <v>14</v>
      </c>
      <c r="B492" s="40"/>
      <c r="C492" s="280"/>
      <c r="D492" s="280"/>
      <c r="E492" s="280"/>
      <c r="F492" s="402"/>
      <c r="G492" s="235"/>
    </row>
    <row r="493" spans="1:7" ht="12.75">
      <c r="A493" s="166">
        <v>15</v>
      </c>
      <c r="B493" s="40"/>
      <c r="C493" s="280"/>
      <c r="D493" s="280"/>
      <c r="E493" s="280"/>
      <c r="F493" s="402"/>
      <c r="G493" s="235"/>
    </row>
    <row r="494" spans="1:7" ht="12.75">
      <c r="A494" s="166">
        <v>16</v>
      </c>
      <c r="B494" s="40"/>
      <c r="C494" s="280"/>
      <c r="D494" s="280"/>
      <c r="E494" s="280"/>
      <c r="F494" s="402"/>
      <c r="G494" s="235"/>
    </row>
    <row r="495" spans="1:7" ht="12.75">
      <c r="A495" s="166">
        <v>17</v>
      </c>
      <c r="B495" s="40"/>
      <c r="C495" s="280"/>
      <c r="D495" s="280"/>
      <c r="E495" s="280"/>
      <c r="F495" s="402"/>
      <c r="G495" s="235"/>
    </row>
    <row r="496" spans="1:7" ht="12.75">
      <c r="A496" s="166">
        <v>18</v>
      </c>
      <c r="B496" s="40"/>
      <c r="C496" s="280"/>
      <c r="D496" s="280"/>
      <c r="E496" s="280"/>
      <c r="F496" s="402"/>
      <c r="G496" s="235"/>
    </row>
    <row r="497" spans="1:7" ht="12.75">
      <c r="A497" s="166">
        <v>19</v>
      </c>
      <c r="B497" s="40"/>
      <c r="C497" s="280"/>
      <c r="D497" s="280"/>
      <c r="E497" s="280"/>
      <c r="F497" s="402"/>
      <c r="G497" s="235"/>
    </row>
    <row r="498" spans="1:7" ht="13.5" thickBot="1">
      <c r="A498" s="167">
        <v>20</v>
      </c>
      <c r="B498" s="168"/>
      <c r="C498" s="281"/>
      <c r="D498" s="281"/>
      <c r="E498" s="281"/>
      <c r="F498" s="403"/>
      <c r="G498" s="237"/>
    </row>
    <row r="499" spans="1:7" ht="14.25" thickBot="1" thickTop="1">
      <c r="A499" s="639" t="s">
        <v>8</v>
      </c>
      <c r="B499" s="640"/>
      <c r="C499" s="282">
        <f>SUM(C479:C498)</f>
        <v>0</v>
      </c>
      <c r="D499" s="282">
        <f>SUM(D479:D498)</f>
        <v>0</v>
      </c>
      <c r="E499" s="282">
        <f>SUM(E479:E498)</f>
        <v>0</v>
      </c>
      <c r="F499" s="282">
        <f>SUM(F479:F498)</f>
        <v>0</v>
      </c>
      <c r="G499" s="283">
        <f>SUM(G479:G498)</f>
        <v>0</v>
      </c>
    </row>
    <row r="500" spans="1:5" ht="14.25" thickBot="1" thickTop="1">
      <c r="A500" s="5"/>
      <c r="B500" s="75"/>
      <c r="C500" s="76"/>
      <c r="D500" s="76"/>
      <c r="E500" s="76"/>
    </row>
    <row r="501" spans="1:7" ht="14.25" thickBot="1" thickTop="1">
      <c r="A501" s="639" t="s">
        <v>293</v>
      </c>
      <c r="B501" s="640"/>
      <c r="C501" s="276">
        <f>C456+C476+C499</f>
        <v>0</v>
      </c>
      <c r="D501" s="276">
        <f>D456+D476+D499</f>
        <v>0</v>
      </c>
      <c r="E501" s="276">
        <f>E456+E476+E499</f>
        <v>0</v>
      </c>
      <c r="F501" s="276">
        <f>F456+F476+F499</f>
        <v>0</v>
      </c>
      <c r="G501" s="277">
        <f>G456+G476+G499</f>
        <v>0</v>
      </c>
    </row>
    <row r="502" spans="1:7" ht="14.25" thickBot="1" thickTop="1">
      <c r="A502" s="639" t="s">
        <v>284</v>
      </c>
      <c r="B502" s="640"/>
      <c r="C502" s="276">
        <f>C441-C501</f>
        <v>0</v>
      </c>
      <c r="D502" s="276">
        <f>D441-D501</f>
        <v>0</v>
      </c>
      <c r="E502" s="276">
        <f>E441-E501</f>
        <v>0</v>
      </c>
      <c r="F502" s="276">
        <f>F441-F501</f>
        <v>0</v>
      </c>
      <c r="G502" s="277">
        <f>G441-G501</f>
        <v>0</v>
      </c>
    </row>
    <row r="503" spans="1:5" ht="13.5" thickTop="1">
      <c r="A503" s="5"/>
      <c r="B503" s="5"/>
      <c r="C503" s="76"/>
      <c r="D503" s="76"/>
      <c r="E503" s="76"/>
    </row>
    <row r="504" spans="1:5" ht="12.75">
      <c r="A504" s="5"/>
      <c r="B504" s="5"/>
      <c r="C504" s="76"/>
      <c r="D504" s="76"/>
      <c r="E504" s="76"/>
    </row>
    <row r="505" spans="1:5" ht="12.75">
      <c r="A505" s="5"/>
      <c r="B505" s="5"/>
      <c r="C505" s="76"/>
      <c r="D505" s="76"/>
      <c r="E505" s="76"/>
    </row>
    <row r="506" spans="1:5" ht="12.75">
      <c r="A506" s="5"/>
      <c r="B506" s="5"/>
      <c r="C506" s="76"/>
      <c r="D506" s="76"/>
      <c r="E506" s="76"/>
    </row>
    <row r="507" spans="1:5" ht="12.75">
      <c r="A507" s="5"/>
      <c r="B507" s="5"/>
      <c r="C507" s="76"/>
      <c r="D507" s="76"/>
      <c r="E507" s="76"/>
    </row>
    <row r="508" spans="1:5" ht="12.75">
      <c r="A508" s="5"/>
      <c r="B508" s="5"/>
      <c r="C508" s="76"/>
      <c r="D508" s="76"/>
      <c r="E508" s="76"/>
    </row>
    <row r="509" spans="1:5" ht="12.75">
      <c r="A509" s="5"/>
      <c r="B509" s="5"/>
      <c r="C509" s="76"/>
      <c r="D509" s="76"/>
      <c r="E509" s="76"/>
    </row>
    <row r="510" spans="1:5" ht="12.75">
      <c r="A510" s="5"/>
      <c r="B510" s="5"/>
      <c r="C510" s="76"/>
      <c r="D510" s="76"/>
      <c r="E510" s="76"/>
    </row>
    <row r="511" spans="1:5" ht="12.75">
      <c r="A511" s="5"/>
      <c r="B511" s="5"/>
      <c r="C511" s="76"/>
      <c r="D511" s="76"/>
      <c r="E511" s="76"/>
    </row>
    <row r="512" spans="1:5" ht="12.75">
      <c r="A512" s="5"/>
      <c r="B512" s="5"/>
      <c r="C512" s="76"/>
      <c r="D512" s="76"/>
      <c r="E512" s="76"/>
    </row>
    <row r="513" spans="1:5" ht="12.75">
      <c r="A513" s="5"/>
      <c r="B513" s="5"/>
      <c r="C513" s="76"/>
      <c r="D513" s="76"/>
      <c r="E513" s="76"/>
    </row>
    <row r="514" spans="1:5" ht="12.75">
      <c r="A514" s="5"/>
      <c r="B514" s="5"/>
      <c r="C514" s="76"/>
      <c r="D514" s="76"/>
      <c r="E514" s="76"/>
    </row>
    <row r="515" spans="1:5" ht="12.75">
      <c r="A515" s="5"/>
      <c r="B515" s="5"/>
      <c r="C515" s="76"/>
      <c r="D515" s="76"/>
      <c r="E515" s="76"/>
    </row>
    <row r="516" ht="13.5" thickBot="1"/>
    <row r="517" spans="1:7" ht="13.5" customHeight="1" thickBot="1" thickTop="1">
      <c r="A517" s="655" t="s">
        <v>294</v>
      </c>
      <c r="B517" s="656"/>
      <c r="C517" s="656"/>
      <c r="D517" s="656"/>
      <c r="E517" s="656"/>
      <c r="F517" s="656"/>
      <c r="G517" s="657"/>
    </row>
    <row r="518" spans="1:7" ht="12.75" customHeight="1" thickBot="1" thickTop="1">
      <c r="A518" s="655"/>
      <c r="B518" s="656"/>
      <c r="C518" s="656"/>
      <c r="D518" s="656"/>
      <c r="E518" s="656"/>
      <c r="F518" s="656"/>
      <c r="G518" s="657"/>
    </row>
    <row r="519" spans="1:7" ht="13.5" customHeight="1" thickBot="1" thickTop="1">
      <c r="A519" s="655"/>
      <c r="B519" s="656"/>
      <c r="C519" s="656"/>
      <c r="D519" s="656"/>
      <c r="E519" s="656"/>
      <c r="F519" s="656"/>
      <c r="G519" s="657"/>
    </row>
    <row r="520" spans="1:7" ht="13.5" customHeight="1" thickBot="1" thickTop="1">
      <c r="A520" s="652" t="s">
        <v>136</v>
      </c>
      <c r="B520" s="653"/>
      <c r="C520" s="653"/>
      <c r="D520" s="653"/>
      <c r="E520" s="653"/>
      <c r="F520" s="653"/>
      <c r="G520" s="654"/>
    </row>
    <row r="521" spans="1:7" ht="13.5" customHeight="1" thickBot="1" thickTop="1">
      <c r="A521" s="652"/>
      <c r="B521" s="653"/>
      <c r="C521" s="653"/>
      <c r="D521" s="653"/>
      <c r="E521" s="653"/>
      <c r="F521" s="653"/>
      <c r="G521" s="654"/>
    </row>
    <row r="522" spans="1:7" ht="24.75" thickBot="1" thickTop="1">
      <c r="A522" s="665"/>
      <c r="B522" s="666"/>
      <c r="C522" s="133" t="s">
        <v>670</v>
      </c>
      <c r="D522" s="133" t="s">
        <v>671</v>
      </c>
      <c r="E522" s="133" t="s">
        <v>672</v>
      </c>
      <c r="F522" s="396"/>
      <c r="G522" s="133" t="s">
        <v>582</v>
      </c>
    </row>
    <row r="523" spans="1:7" ht="13.5" thickTop="1">
      <c r="A523" s="164">
        <v>1</v>
      </c>
      <c r="B523" s="165"/>
      <c r="C523" s="270"/>
      <c r="D523" s="270"/>
      <c r="E523" s="270"/>
      <c r="F523" s="404"/>
      <c r="G523" s="271"/>
    </row>
    <row r="524" spans="1:7" ht="12.75">
      <c r="A524" s="166">
        <v>2</v>
      </c>
      <c r="B524" s="40"/>
      <c r="C524" s="272"/>
      <c r="D524" s="272"/>
      <c r="E524" s="272"/>
      <c r="F524" s="402"/>
      <c r="G524" s="273"/>
    </row>
    <row r="525" spans="1:7" ht="12.75">
      <c r="A525" s="166">
        <v>3</v>
      </c>
      <c r="B525" s="40"/>
      <c r="C525" s="272"/>
      <c r="D525" s="272"/>
      <c r="E525" s="272"/>
      <c r="F525" s="402"/>
      <c r="G525" s="273"/>
    </row>
    <row r="526" spans="1:7" ht="12.75">
      <c r="A526" s="166">
        <v>4</v>
      </c>
      <c r="B526" s="40"/>
      <c r="C526" s="272"/>
      <c r="D526" s="272"/>
      <c r="E526" s="272"/>
      <c r="F526" s="402"/>
      <c r="G526" s="273"/>
    </row>
    <row r="527" spans="1:7" ht="12.75">
      <c r="A527" s="166">
        <v>5</v>
      </c>
      <c r="B527" s="40"/>
      <c r="C527" s="272"/>
      <c r="D527" s="272"/>
      <c r="E527" s="272"/>
      <c r="F527" s="402"/>
      <c r="G527" s="273"/>
    </row>
    <row r="528" spans="1:7" ht="12.75">
      <c r="A528" s="166">
        <v>6</v>
      </c>
      <c r="B528" s="40"/>
      <c r="C528" s="272"/>
      <c r="D528" s="272"/>
      <c r="E528" s="272"/>
      <c r="F528" s="402"/>
      <c r="G528" s="273"/>
    </row>
    <row r="529" spans="1:7" ht="12.75">
      <c r="A529" s="166">
        <v>7</v>
      </c>
      <c r="B529" s="40"/>
      <c r="C529" s="272"/>
      <c r="D529" s="272"/>
      <c r="E529" s="272"/>
      <c r="F529" s="402"/>
      <c r="G529" s="273"/>
    </row>
    <row r="530" spans="1:7" ht="12.75">
      <c r="A530" s="166">
        <v>8</v>
      </c>
      <c r="B530" s="40"/>
      <c r="C530" s="272"/>
      <c r="D530" s="272"/>
      <c r="E530" s="272"/>
      <c r="F530" s="402"/>
      <c r="G530" s="273"/>
    </row>
    <row r="531" spans="1:7" ht="12.75">
      <c r="A531" s="166">
        <v>9</v>
      </c>
      <c r="B531" s="40"/>
      <c r="C531" s="272"/>
      <c r="D531" s="272"/>
      <c r="E531" s="272"/>
      <c r="F531" s="402"/>
      <c r="G531" s="273"/>
    </row>
    <row r="532" spans="1:7" ht="12.75">
      <c r="A532" s="166">
        <v>10</v>
      </c>
      <c r="B532" s="40"/>
      <c r="C532" s="272"/>
      <c r="D532" s="272"/>
      <c r="E532" s="272"/>
      <c r="F532" s="402"/>
      <c r="G532" s="273"/>
    </row>
    <row r="533" spans="1:7" ht="12.75">
      <c r="A533" s="166">
        <v>11</v>
      </c>
      <c r="B533" s="40"/>
      <c r="C533" s="272"/>
      <c r="D533" s="272"/>
      <c r="E533" s="272"/>
      <c r="F533" s="402"/>
      <c r="G533" s="273"/>
    </row>
    <row r="534" spans="1:7" ht="12.75">
      <c r="A534" s="166">
        <v>12</v>
      </c>
      <c r="B534" s="40"/>
      <c r="C534" s="272"/>
      <c r="D534" s="272"/>
      <c r="E534" s="272"/>
      <c r="F534" s="402"/>
      <c r="G534" s="273"/>
    </row>
    <row r="535" spans="1:7" ht="12.75">
      <c r="A535" s="166">
        <v>13</v>
      </c>
      <c r="B535" s="40"/>
      <c r="C535" s="272"/>
      <c r="D535" s="272"/>
      <c r="E535" s="272"/>
      <c r="F535" s="402"/>
      <c r="G535" s="273"/>
    </row>
    <row r="536" spans="1:7" ht="12.75">
      <c r="A536" s="166">
        <v>14</v>
      </c>
      <c r="B536" s="40"/>
      <c r="C536" s="272"/>
      <c r="D536" s="272"/>
      <c r="E536" s="272"/>
      <c r="F536" s="402"/>
      <c r="G536" s="273"/>
    </row>
    <row r="537" spans="1:7" ht="12.75">
      <c r="A537" s="166">
        <v>15</v>
      </c>
      <c r="B537" s="40"/>
      <c r="C537" s="272"/>
      <c r="D537" s="272"/>
      <c r="E537" s="272"/>
      <c r="F537" s="402"/>
      <c r="G537" s="273"/>
    </row>
    <row r="538" spans="1:7" ht="12.75">
      <c r="A538" s="166">
        <v>16</v>
      </c>
      <c r="B538" s="40"/>
      <c r="C538" s="272"/>
      <c r="D538" s="272"/>
      <c r="E538" s="272"/>
      <c r="F538" s="402"/>
      <c r="G538" s="273"/>
    </row>
    <row r="539" spans="1:7" ht="12.75">
      <c r="A539" s="166">
        <v>17</v>
      </c>
      <c r="B539" s="40"/>
      <c r="C539" s="272"/>
      <c r="D539" s="272"/>
      <c r="E539" s="272"/>
      <c r="F539" s="402"/>
      <c r="G539" s="273"/>
    </row>
    <row r="540" spans="1:7" ht="12.75">
      <c r="A540" s="166">
        <v>18</v>
      </c>
      <c r="B540" s="40"/>
      <c r="C540" s="272"/>
      <c r="D540" s="272"/>
      <c r="E540" s="272"/>
      <c r="F540" s="402"/>
      <c r="G540" s="273"/>
    </row>
    <row r="541" spans="1:7" ht="12.75">
      <c r="A541" s="166">
        <v>19</v>
      </c>
      <c r="B541" s="40"/>
      <c r="C541" s="272"/>
      <c r="D541" s="272"/>
      <c r="E541" s="272"/>
      <c r="F541" s="402"/>
      <c r="G541" s="273"/>
    </row>
    <row r="542" spans="1:7" ht="12.75">
      <c r="A542" s="166">
        <v>20</v>
      </c>
      <c r="B542" s="40"/>
      <c r="C542" s="272"/>
      <c r="D542" s="272"/>
      <c r="E542" s="272"/>
      <c r="F542" s="402"/>
      <c r="G542" s="273"/>
    </row>
    <row r="543" spans="1:7" ht="12.75">
      <c r="A543" s="166">
        <v>21</v>
      </c>
      <c r="B543" s="40"/>
      <c r="C543" s="272"/>
      <c r="D543" s="272"/>
      <c r="E543" s="272"/>
      <c r="F543" s="402"/>
      <c r="G543" s="273"/>
    </row>
    <row r="544" spans="1:7" ht="12.75">
      <c r="A544" s="166">
        <v>22</v>
      </c>
      <c r="B544" s="40"/>
      <c r="C544" s="272"/>
      <c r="D544" s="272"/>
      <c r="E544" s="272"/>
      <c r="F544" s="402"/>
      <c r="G544" s="273"/>
    </row>
    <row r="545" spans="1:7" ht="12.75">
      <c r="A545" s="166">
        <v>23</v>
      </c>
      <c r="B545" s="40"/>
      <c r="C545" s="272"/>
      <c r="D545" s="272"/>
      <c r="E545" s="272"/>
      <c r="F545" s="402"/>
      <c r="G545" s="273"/>
    </row>
    <row r="546" spans="1:7" ht="12.75">
      <c r="A546" s="166">
        <v>24</v>
      </c>
      <c r="B546" s="40"/>
      <c r="C546" s="272"/>
      <c r="D546" s="272"/>
      <c r="E546" s="272"/>
      <c r="F546" s="402"/>
      <c r="G546" s="273"/>
    </row>
    <row r="547" spans="1:7" ht="13.5" thickBot="1">
      <c r="A547" s="167">
        <v>25</v>
      </c>
      <c r="B547" s="168"/>
      <c r="C547" s="274"/>
      <c r="D547" s="274"/>
      <c r="E547" s="274"/>
      <c r="F547" s="403"/>
      <c r="G547" s="275"/>
    </row>
    <row r="548" spans="1:7" ht="14.25" thickBot="1" thickTop="1">
      <c r="A548" s="639" t="s">
        <v>149</v>
      </c>
      <c r="B548" s="640"/>
      <c r="C548" s="276">
        <f>SUM(C523:C547)</f>
        <v>0</v>
      </c>
      <c r="D548" s="276">
        <f>SUM(D523:D547)</f>
        <v>0</v>
      </c>
      <c r="E548" s="276">
        <f>SUM(E523:E547)</f>
        <v>0</v>
      </c>
      <c r="F548" s="276">
        <f>SUM(F523:F547)</f>
        <v>0</v>
      </c>
      <c r="G548" s="277">
        <f>SUM(G523:G547)</f>
        <v>0</v>
      </c>
    </row>
    <row r="549" spans="1:5" ht="14.25" thickBot="1" thickTop="1">
      <c r="A549" s="74"/>
      <c r="B549" s="77"/>
      <c r="C549" s="78"/>
      <c r="D549" s="78"/>
      <c r="E549" s="78"/>
    </row>
    <row r="550" spans="1:7" ht="13.5" customHeight="1" thickTop="1">
      <c r="A550" s="641" t="s">
        <v>138</v>
      </c>
      <c r="B550" s="642"/>
      <c r="C550" s="642"/>
      <c r="D550" s="642"/>
      <c r="E550" s="642"/>
      <c r="F550" s="642"/>
      <c r="G550" s="643"/>
    </row>
    <row r="551" spans="1:7" ht="12.75" customHeight="1">
      <c r="A551" s="644"/>
      <c r="B551" s="645"/>
      <c r="C551" s="645"/>
      <c r="D551" s="645"/>
      <c r="E551" s="645"/>
      <c r="F551" s="645"/>
      <c r="G551" s="646"/>
    </row>
    <row r="552" spans="1:7" ht="13.5" customHeight="1" thickBot="1">
      <c r="A552" s="647"/>
      <c r="B552" s="648"/>
      <c r="C552" s="648"/>
      <c r="D552" s="648"/>
      <c r="E552" s="648"/>
      <c r="F552" s="648"/>
      <c r="G552" s="649"/>
    </row>
    <row r="553" spans="1:7" ht="24.75" thickBot="1" thickTop="1">
      <c r="A553" s="172" t="s">
        <v>159</v>
      </c>
      <c r="B553" s="173" t="s">
        <v>158</v>
      </c>
      <c r="C553" s="133" t="s">
        <v>670</v>
      </c>
      <c r="D553" s="133" t="s">
        <v>671</v>
      </c>
      <c r="E553" s="133" t="s">
        <v>672</v>
      </c>
      <c r="F553" s="396"/>
      <c r="G553" s="133" t="s">
        <v>582</v>
      </c>
    </row>
    <row r="554" spans="1:7" ht="18.75" thickTop="1">
      <c r="A554" s="183">
        <v>1</v>
      </c>
      <c r="B554" s="179" t="s">
        <v>434</v>
      </c>
      <c r="C554" s="284"/>
      <c r="D554" s="284"/>
      <c r="E554" s="284"/>
      <c r="F554" s="404"/>
      <c r="G554" s="233"/>
    </row>
    <row r="555" spans="1:7" ht="18">
      <c r="A555" s="170">
        <v>2</v>
      </c>
      <c r="B555" s="41" t="s">
        <v>460</v>
      </c>
      <c r="C555" s="280"/>
      <c r="D555" s="280"/>
      <c r="E555" s="280"/>
      <c r="F555" s="402"/>
      <c r="G555" s="235"/>
    </row>
    <row r="556" spans="1:7" ht="18">
      <c r="A556" s="170">
        <v>3</v>
      </c>
      <c r="B556" s="40" t="s">
        <v>19</v>
      </c>
      <c r="C556" s="280"/>
      <c r="D556" s="280"/>
      <c r="E556" s="280"/>
      <c r="F556" s="402"/>
      <c r="G556" s="235"/>
    </row>
    <row r="557" spans="1:7" ht="18">
      <c r="A557" s="170">
        <v>4</v>
      </c>
      <c r="B557" s="40" t="s">
        <v>20</v>
      </c>
      <c r="C557" s="280"/>
      <c r="D557" s="280"/>
      <c r="E557" s="280"/>
      <c r="F557" s="402"/>
      <c r="G557" s="235"/>
    </row>
    <row r="558" spans="1:7" ht="18">
      <c r="A558" s="170">
        <v>5</v>
      </c>
      <c r="B558" s="40" t="s">
        <v>21</v>
      </c>
      <c r="C558" s="280"/>
      <c r="D558" s="280"/>
      <c r="E558" s="280"/>
      <c r="F558" s="402"/>
      <c r="G558" s="235"/>
    </row>
    <row r="559" spans="1:7" ht="18">
      <c r="A559" s="170">
        <v>6</v>
      </c>
      <c r="B559" s="40" t="s">
        <v>22</v>
      </c>
      <c r="C559" s="280"/>
      <c r="D559" s="280"/>
      <c r="E559" s="280"/>
      <c r="F559" s="402"/>
      <c r="G559" s="235"/>
    </row>
    <row r="560" spans="1:7" ht="18">
      <c r="A560" s="170">
        <v>7</v>
      </c>
      <c r="B560" s="40" t="s">
        <v>23</v>
      </c>
      <c r="C560" s="280"/>
      <c r="D560" s="280"/>
      <c r="E560" s="280"/>
      <c r="F560" s="402"/>
      <c r="G560" s="235"/>
    </row>
    <row r="561" spans="1:7" ht="18">
      <c r="A561" s="170">
        <v>8</v>
      </c>
      <c r="B561" s="48" t="s">
        <v>208</v>
      </c>
      <c r="C561" s="280"/>
      <c r="D561" s="280"/>
      <c r="E561" s="280"/>
      <c r="F561" s="402"/>
      <c r="G561" s="235"/>
    </row>
    <row r="562" spans="1:7" ht="18.75" thickBot="1">
      <c r="A562" s="171">
        <v>9</v>
      </c>
      <c r="B562" s="158" t="s">
        <v>207</v>
      </c>
      <c r="C562" s="281"/>
      <c r="D562" s="281"/>
      <c r="E562" s="281"/>
      <c r="F562" s="403"/>
      <c r="G562" s="237"/>
    </row>
    <row r="563" spans="1:7" ht="14.25" thickBot="1" thickTop="1">
      <c r="A563" s="639" t="s">
        <v>8</v>
      </c>
      <c r="B563" s="640"/>
      <c r="C563" s="282">
        <f>SUM(C554:C562)</f>
        <v>0</v>
      </c>
      <c r="D563" s="282">
        <f>SUM(D554:D562)</f>
        <v>0</v>
      </c>
      <c r="E563" s="282">
        <f>SUM(E554:E562)</f>
        <v>0</v>
      </c>
      <c r="F563" s="282">
        <f>SUM(F554:F562)</f>
        <v>0</v>
      </c>
      <c r="G563" s="283">
        <f>SUM(G554:G562)</f>
        <v>0</v>
      </c>
    </row>
    <row r="564" spans="1:5" ht="13.5" thickTop="1">
      <c r="A564" s="5"/>
      <c r="B564" s="5"/>
      <c r="C564" s="72"/>
      <c r="D564" s="72"/>
      <c r="E564" s="72"/>
    </row>
    <row r="565" spans="1:5" ht="12.75">
      <c r="A565" s="5"/>
      <c r="B565" s="5"/>
      <c r="C565" s="72"/>
      <c r="D565" s="72"/>
      <c r="E565" s="72"/>
    </row>
    <row r="566" ht="13.5" thickBot="1"/>
    <row r="567" spans="1:7" ht="24.75" thickBot="1" thickTop="1">
      <c r="A567" s="405" t="s">
        <v>160</v>
      </c>
      <c r="B567" s="406" t="s">
        <v>163</v>
      </c>
      <c r="C567" s="133" t="s">
        <v>670</v>
      </c>
      <c r="D567" s="133" t="s">
        <v>671</v>
      </c>
      <c r="E567" s="133" t="s">
        <v>672</v>
      </c>
      <c r="F567" s="396"/>
      <c r="G567" s="133" t="s">
        <v>582</v>
      </c>
    </row>
    <row r="568" spans="1:7" ht="13.5" thickTop="1">
      <c r="A568" s="164">
        <v>1</v>
      </c>
      <c r="B568" s="165"/>
      <c r="C568" s="284"/>
      <c r="D568" s="284"/>
      <c r="E568" s="284"/>
      <c r="F568" s="404"/>
      <c r="G568" s="233"/>
    </row>
    <row r="569" spans="1:7" ht="12.75">
      <c r="A569" s="166">
        <v>2</v>
      </c>
      <c r="B569" s="40"/>
      <c r="C569" s="280"/>
      <c r="D569" s="280"/>
      <c r="E569" s="280"/>
      <c r="F569" s="402"/>
      <c r="G569" s="235"/>
    </row>
    <row r="570" spans="1:7" ht="12.75">
      <c r="A570" s="166">
        <v>3</v>
      </c>
      <c r="B570" s="40"/>
      <c r="C570" s="280"/>
      <c r="D570" s="280"/>
      <c r="E570" s="280"/>
      <c r="F570" s="402"/>
      <c r="G570" s="235"/>
    </row>
    <row r="571" spans="1:7" ht="12.75">
      <c r="A571" s="166">
        <v>4</v>
      </c>
      <c r="B571" s="40"/>
      <c r="C571" s="280"/>
      <c r="D571" s="280"/>
      <c r="E571" s="280"/>
      <c r="F571" s="402"/>
      <c r="G571" s="235"/>
    </row>
    <row r="572" spans="1:7" ht="12.75">
      <c r="A572" s="166">
        <v>5</v>
      </c>
      <c r="B572" s="40"/>
      <c r="C572" s="280"/>
      <c r="D572" s="280"/>
      <c r="E572" s="280"/>
      <c r="F572" s="402"/>
      <c r="G572" s="235"/>
    </row>
    <row r="573" spans="1:7" ht="12.75">
      <c r="A573" s="166">
        <v>6</v>
      </c>
      <c r="B573" s="40"/>
      <c r="C573" s="280"/>
      <c r="D573" s="280"/>
      <c r="E573" s="280"/>
      <c r="F573" s="402"/>
      <c r="G573" s="235"/>
    </row>
    <row r="574" spans="1:7" ht="12.75">
      <c r="A574" s="166">
        <v>7</v>
      </c>
      <c r="B574" s="40"/>
      <c r="C574" s="280"/>
      <c r="D574" s="280"/>
      <c r="E574" s="280"/>
      <c r="F574" s="402"/>
      <c r="G574" s="235"/>
    </row>
    <row r="575" spans="1:7" ht="12.75">
      <c r="A575" s="166">
        <v>8</v>
      </c>
      <c r="B575" s="40"/>
      <c r="C575" s="280"/>
      <c r="D575" s="280"/>
      <c r="E575" s="280"/>
      <c r="F575" s="402"/>
      <c r="G575" s="235"/>
    </row>
    <row r="576" spans="1:7" ht="12.75">
      <c r="A576" s="166">
        <v>9</v>
      </c>
      <c r="B576" s="40"/>
      <c r="C576" s="280"/>
      <c r="D576" s="280"/>
      <c r="E576" s="280"/>
      <c r="F576" s="402"/>
      <c r="G576" s="235"/>
    </row>
    <row r="577" spans="1:7" ht="12.75">
      <c r="A577" s="166">
        <v>10</v>
      </c>
      <c r="B577" s="40"/>
      <c r="C577" s="280"/>
      <c r="D577" s="280"/>
      <c r="E577" s="280"/>
      <c r="F577" s="402"/>
      <c r="G577" s="235"/>
    </row>
    <row r="578" spans="1:7" ht="12.75">
      <c r="A578" s="166">
        <v>11</v>
      </c>
      <c r="B578" s="40"/>
      <c r="C578" s="280"/>
      <c r="D578" s="280"/>
      <c r="E578" s="280"/>
      <c r="F578" s="402"/>
      <c r="G578" s="235"/>
    </row>
    <row r="579" spans="1:7" ht="12.75">
      <c r="A579" s="166">
        <v>12</v>
      </c>
      <c r="B579" s="40"/>
      <c r="C579" s="280"/>
      <c r="D579" s="280"/>
      <c r="E579" s="280"/>
      <c r="F579" s="402"/>
      <c r="G579" s="235"/>
    </row>
    <row r="580" spans="1:7" ht="12.75">
      <c r="A580" s="166">
        <v>13</v>
      </c>
      <c r="B580" s="40"/>
      <c r="C580" s="280"/>
      <c r="D580" s="280"/>
      <c r="E580" s="280"/>
      <c r="F580" s="402"/>
      <c r="G580" s="235"/>
    </row>
    <row r="581" spans="1:7" ht="12.75">
      <c r="A581" s="166">
        <v>14</v>
      </c>
      <c r="B581" s="40"/>
      <c r="C581" s="280"/>
      <c r="D581" s="280"/>
      <c r="E581" s="280"/>
      <c r="F581" s="402"/>
      <c r="G581" s="235"/>
    </row>
    <row r="582" spans="1:7" ht="13.5" thickBot="1">
      <c r="A582" s="167">
        <v>15</v>
      </c>
      <c r="B582" s="168"/>
      <c r="C582" s="281"/>
      <c r="D582" s="281"/>
      <c r="E582" s="281"/>
      <c r="F582" s="403"/>
      <c r="G582" s="237"/>
    </row>
    <row r="583" spans="1:7" ht="14.25" thickBot="1" thickTop="1">
      <c r="A583" s="639" t="s">
        <v>8</v>
      </c>
      <c r="B583" s="640"/>
      <c r="C583" s="282">
        <f>SUM(C568:C582)</f>
        <v>0</v>
      </c>
      <c r="D583" s="282">
        <f>SUM(D568:D582)</f>
        <v>0</v>
      </c>
      <c r="E583" s="282">
        <f>SUM(E568:E582)</f>
        <v>0</v>
      </c>
      <c r="F583" s="282">
        <f>SUM(F568:F582)</f>
        <v>0</v>
      </c>
      <c r="G583" s="283">
        <f>SUM(G568:G582)</f>
        <v>0</v>
      </c>
    </row>
    <row r="584" spans="1:5" ht="14.25" thickBot="1" thickTop="1">
      <c r="A584" s="5"/>
      <c r="B584" s="75"/>
      <c r="C584" s="76"/>
      <c r="D584" s="76"/>
      <c r="E584" s="76"/>
    </row>
    <row r="585" spans="1:7" ht="24.75" thickBot="1" thickTop="1">
      <c r="A585" s="174" t="s">
        <v>162</v>
      </c>
      <c r="B585" s="178" t="s">
        <v>161</v>
      </c>
      <c r="C585" s="133" t="s">
        <v>670</v>
      </c>
      <c r="D585" s="133" t="s">
        <v>671</v>
      </c>
      <c r="E585" s="133" t="s">
        <v>672</v>
      </c>
      <c r="F585" s="396"/>
      <c r="G585" s="133" t="s">
        <v>582</v>
      </c>
    </row>
    <row r="586" spans="1:7" ht="13.5" thickTop="1">
      <c r="A586" s="164">
        <v>1</v>
      </c>
      <c r="B586" s="165" t="s">
        <v>24</v>
      </c>
      <c r="C586" s="284"/>
      <c r="D586" s="284"/>
      <c r="E586" s="284"/>
      <c r="F586" s="404"/>
      <c r="G586" s="233"/>
    </row>
    <row r="587" spans="1:7" ht="12.75">
      <c r="A587" s="166">
        <v>2</v>
      </c>
      <c r="B587" s="40" t="s">
        <v>25</v>
      </c>
      <c r="C587" s="280"/>
      <c r="D587" s="280"/>
      <c r="E587" s="280"/>
      <c r="F587" s="402"/>
      <c r="G587" s="235"/>
    </row>
    <row r="588" spans="1:7" ht="12.75">
      <c r="A588" s="166">
        <v>3</v>
      </c>
      <c r="B588" s="40" t="s">
        <v>26</v>
      </c>
      <c r="C588" s="280"/>
      <c r="D588" s="280"/>
      <c r="E588" s="280"/>
      <c r="F588" s="402"/>
      <c r="G588" s="235"/>
    </row>
    <row r="589" spans="1:7" ht="12.75">
      <c r="A589" s="166">
        <v>4</v>
      </c>
      <c r="B589" s="40" t="s">
        <v>27</v>
      </c>
      <c r="C589" s="280"/>
      <c r="D589" s="280"/>
      <c r="E589" s="280"/>
      <c r="F589" s="402"/>
      <c r="G589" s="235"/>
    </row>
    <row r="590" spans="1:7" ht="12.75">
      <c r="A590" s="166">
        <v>5</v>
      </c>
      <c r="B590" s="40" t="s">
        <v>28</v>
      </c>
      <c r="C590" s="280"/>
      <c r="D590" s="280"/>
      <c r="E590" s="280"/>
      <c r="F590" s="402"/>
      <c r="G590" s="235"/>
    </row>
    <row r="591" spans="1:7" ht="12.75">
      <c r="A591" s="166">
        <v>6</v>
      </c>
      <c r="B591" s="40" t="s">
        <v>29</v>
      </c>
      <c r="C591" s="280"/>
      <c r="D591" s="280"/>
      <c r="E591" s="280"/>
      <c r="F591" s="402"/>
      <c r="G591" s="235"/>
    </row>
    <row r="592" spans="1:7" ht="12.75">
      <c r="A592" s="166">
        <v>7</v>
      </c>
      <c r="B592" s="40" t="s">
        <v>30</v>
      </c>
      <c r="C592" s="280"/>
      <c r="D592" s="280"/>
      <c r="E592" s="280"/>
      <c r="F592" s="402"/>
      <c r="G592" s="235"/>
    </row>
    <row r="593" spans="1:7" ht="12.75">
      <c r="A593" s="166">
        <v>8</v>
      </c>
      <c r="B593" s="40"/>
      <c r="C593" s="280"/>
      <c r="D593" s="280"/>
      <c r="E593" s="280"/>
      <c r="F593" s="402"/>
      <c r="G593" s="235"/>
    </row>
    <row r="594" spans="1:7" ht="12.75">
      <c r="A594" s="166">
        <v>9</v>
      </c>
      <c r="B594" s="40"/>
      <c r="C594" s="280"/>
      <c r="D594" s="280"/>
      <c r="E594" s="280"/>
      <c r="F594" s="402"/>
      <c r="G594" s="235"/>
    </row>
    <row r="595" spans="1:7" ht="12.75">
      <c r="A595" s="166">
        <v>10</v>
      </c>
      <c r="B595" s="40"/>
      <c r="C595" s="280"/>
      <c r="D595" s="280"/>
      <c r="E595" s="280"/>
      <c r="F595" s="402"/>
      <c r="G595" s="235"/>
    </row>
    <row r="596" spans="1:7" ht="12.75">
      <c r="A596" s="166">
        <v>11</v>
      </c>
      <c r="B596" s="40"/>
      <c r="C596" s="280"/>
      <c r="D596" s="280"/>
      <c r="E596" s="280"/>
      <c r="F596" s="402"/>
      <c r="G596" s="235"/>
    </row>
    <row r="597" spans="1:7" ht="12.75">
      <c r="A597" s="166">
        <v>12</v>
      </c>
      <c r="B597" s="40"/>
      <c r="C597" s="280"/>
      <c r="D597" s="280"/>
      <c r="E597" s="280"/>
      <c r="F597" s="402"/>
      <c r="G597" s="235"/>
    </row>
    <row r="598" spans="1:7" ht="12.75">
      <c r="A598" s="166">
        <v>13</v>
      </c>
      <c r="B598" s="40"/>
      <c r="C598" s="280"/>
      <c r="D598" s="280"/>
      <c r="E598" s="280"/>
      <c r="F598" s="402"/>
      <c r="G598" s="235"/>
    </row>
    <row r="599" spans="1:7" ht="12.75">
      <c r="A599" s="166">
        <v>14</v>
      </c>
      <c r="B599" s="40"/>
      <c r="C599" s="280"/>
      <c r="D599" s="280"/>
      <c r="E599" s="280"/>
      <c r="F599" s="402"/>
      <c r="G599" s="235"/>
    </row>
    <row r="600" spans="1:7" ht="12.75">
      <c r="A600" s="166">
        <v>15</v>
      </c>
      <c r="B600" s="40"/>
      <c r="C600" s="280"/>
      <c r="D600" s="280"/>
      <c r="E600" s="280"/>
      <c r="F600" s="402"/>
      <c r="G600" s="235"/>
    </row>
    <row r="601" spans="1:7" ht="12.75">
      <c r="A601" s="166">
        <v>16</v>
      </c>
      <c r="B601" s="40"/>
      <c r="C601" s="280"/>
      <c r="D601" s="280"/>
      <c r="E601" s="280"/>
      <c r="F601" s="402"/>
      <c r="G601" s="235"/>
    </row>
    <row r="602" spans="1:7" ht="12.75">
      <c r="A602" s="166">
        <v>17</v>
      </c>
      <c r="B602" s="40"/>
      <c r="C602" s="280"/>
      <c r="D602" s="280"/>
      <c r="E602" s="280"/>
      <c r="F602" s="402"/>
      <c r="G602" s="235"/>
    </row>
    <row r="603" spans="1:7" ht="12.75">
      <c r="A603" s="166">
        <v>18</v>
      </c>
      <c r="B603" s="40"/>
      <c r="C603" s="280"/>
      <c r="D603" s="280"/>
      <c r="E603" s="280"/>
      <c r="F603" s="402"/>
      <c r="G603" s="235"/>
    </row>
    <row r="604" spans="1:7" ht="12.75">
      <c r="A604" s="166">
        <v>19</v>
      </c>
      <c r="B604" s="40"/>
      <c r="C604" s="280"/>
      <c r="D604" s="280"/>
      <c r="E604" s="280"/>
      <c r="F604" s="402"/>
      <c r="G604" s="235"/>
    </row>
    <row r="605" spans="1:7" ht="13.5" thickBot="1">
      <c r="A605" s="167">
        <v>20</v>
      </c>
      <c r="B605" s="168"/>
      <c r="C605" s="281"/>
      <c r="D605" s="281"/>
      <c r="E605" s="281"/>
      <c r="F605" s="403"/>
      <c r="G605" s="237"/>
    </row>
    <row r="606" spans="1:7" ht="14.25" thickBot="1" thickTop="1">
      <c r="A606" s="639" t="s">
        <v>8</v>
      </c>
      <c r="B606" s="640"/>
      <c r="C606" s="282">
        <f>SUM(C586:C605)</f>
        <v>0</v>
      </c>
      <c r="D606" s="282">
        <f>SUM(D586:D605)</f>
        <v>0</v>
      </c>
      <c r="E606" s="282">
        <f>SUM(E586:E605)</f>
        <v>0</v>
      </c>
      <c r="F606" s="282">
        <f>SUM(F586:F605)</f>
        <v>0</v>
      </c>
      <c r="G606" s="283">
        <f>SUM(G586:G605)</f>
        <v>0</v>
      </c>
    </row>
    <row r="607" spans="1:5" ht="14.25" thickBot="1" thickTop="1">
      <c r="A607" s="5"/>
      <c r="B607" s="75"/>
      <c r="C607" s="76"/>
      <c r="D607" s="76"/>
      <c r="E607" s="76"/>
    </row>
    <row r="608" spans="1:7" ht="14.25" thickBot="1" thickTop="1">
      <c r="A608" s="639" t="s">
        <v>295</v>
      </c>
      <c r="B608" s="640"/>
      <c r="C608" s="276">
        <f>C563+C583+C606</f>
        <v>0</v>
      </c>
      <c r="D608" s="276">
        <f>D563+D583+D606</f>
        <v>0</v>
      </c>
      <c r="E608" s="276">
        <f>E563+E583+E606</f>
        <v>0</v>
      </c>
      <c r="F608" s="276">
        <f>F563+F583+F606</f>
        <v>0</v>
      </c>
      <c r="G608" s="277">
        <f>G563+G583+G606</f>
        <v>0</v>
      </c>
    </row>
    <row r="609" spans="1:7" ht="14.25" thickBot="1" thickTop="1">
      <c r="A609" s="639" t="s">
        <v>284</v>
      </c>
      <c r="B609" s="640"/>
      <c r="C609" s="276">
        <f>C548-C608</f>
        <v>0</v>
      </c>
      <c r="D609" s="276">
        <f>D548-D608</f>
        <v>0</v>
      </c>
      <c r="E609" s="276">
        <f>E548-E608</f>
        <v>0</v>
      </c>
      <c r="F609" s="276">
        <f>F548-F608</f>
        <v>0</v>
      </c>
      <c r="G609" s="277">
        <f>G548-G608</f>
        <v>0</v>
      </c>
    </row>
    <row r="610" spans="1:5" ht="13.5" thickTop="1">
      <c r="A610" s="5"/>
      <c r="B610" s="5"/>
      <c r="C610" s="76"/>
      <c r="D610" s="76"/>
      <c r="E610" s="76"/>
    </row>
    <row r="611" spans="1:5" ht="12.75">
      <c r="A611" s="5"/>
      <c r="B611" s="5"/>
      <c r="C611" s="76"/>
      <c r="D611" s="76"/>
      <c r="E611" s="76"/>
    </row>
    <row r="612" spans="1:5" ht="12.75">
      <c r="A612" s="5"/>
      <c r="B612" s="5"/>
      <c r="C612" s="76"/>
      <c r="D612" s="76"/>
      <c r="E612" s="76"/>
    </row>
    <row r="613" spans="1:5" ht="12.75">
      <c r="A613" s="5"/>
      <c r="B613" s="5"/>
      <c r="C613" s="76"/>
      <c r="D613" s="76"/>
      <c r="E613" s="76"/>
    </row>
    <row r="614" spans="1:5" ht="12.75">
      <c r="A614" s="5"/>
      <c r="B614" s="5"/>
      <c r="C614" s="76"/>
      <c r="D614" s="76"/>
      <c r="E614" s="76"/>
    </row>
    <row r="615" spans="1:5" ht="12.75">
      <c r="A615" s="5"/>
      <c r="B615" s="5"/>
      <c r="C615" s="76"/>
      <c r="D615" s="76"/>
      <c r="E615" s="76"/>
    </row>
    <row r="616" spans="1:5" ht="12.75">
      <c r="A616" s="5"/>
      <c r="B616" s="5"/>
      <c r="C616" s="76"/>
      <c r="D616" s="76"/>
      <c r="E616" s="76"/>
    </row>
    <row r="617" spans="1:5" ht="12.75">
      <c r="A617" s="5"/>
      <c r="B617" s="5"/>
      <c r="C617" s="76"/>
      <c r="D617" s="76"/>
      <c r="E617" s="76"/>
    </row>
    <row r="618" spans="1:5" ht="12.75">
      <c r="A618" s="5"/>
      <c r="B618" s="5"/>
      <c r="C618" s="76"/>
      <c r="D618" s="76"/>
      <c r="E618" s="76"/>
    </row>
    <row r="619" spans="1:5" ht="12.75">
      <c r="A619" s="5"/>
      <c r="B619" s="5"/>
      <c r="C619" s="76"/>
      <c r="D619" s="76"/>
      <c r="E619" s="76"/>
    </row>
    <row r="620" spans="1:5" ht="12.75">
      <c r="A620" s="5"/>
      <c r="B620" s="5"/>
      <c r="C620" s="76"/>
      <c r="D620" s="76"/>
      <c r="E620" s="76"/>
    </row>
    <row r="621" spans="1:5" ht="12.75">
      <c r="A621" s="5"/>
      <c r="B621" s="5"/>
      <c r="C621" s="76"/>
      <c r="D621" s="76"/>
      <c r="E621" s="76"/>
    </row>
    <row r="622" spans="1:5" ht="12.75">
      <c r="A622" s="5"/>
      <c r="B622" s="5"/>
      <c r="C622" s="76"/>
      <c r="D622" s="76"/>
      <c r="E622" s="76"/>
    </row>
    <row r="623" ht="13.5" thickBot="1"/>
    <row r="624" spans="1:7" ht="13.5" customHeight="1" thickBot="1" thickTop="1">
      <c r="A624" s="655" t="s">
        <v>296</v>
      </c>
      <c r="B624" s="656"/>
      <c r="C624" s="656"/>
      <c r="D624" s="656"/>
      <c r="E624" s="656"/>
      <c r="F624" s="656"/>
      <c r="G624" s="657"/>
    </row>
    <row r="625" spans="1:7" ht="12.75" customHeight="1" thickBot="1" thickTop="1">
      <c r="A625" s="655"/>
      <c r="B625" s="656"/>
      <c r="C625" s="656"/>
      <c r="D625" s="656"/>
      <c r="E625" s="656"/>
      <c r="F625" s="656"/>
      <c r="G625" s="657"/>
    </row>
    <row r="626" spans="1:7" ht="13.5" customHeight="1" thickBot="1" thickTop="1">
      <c r="A626" s="655"/>
      <c r="B626" s="656"/>
      <c r="C626" s="656"/>
      <c r="D626" s="656"/>
      <c r="E626" s="656"/>
      <c r="F626" s="656"/>
      <c r="G626" s="657"/>
    </row>
    <row r="627" spans="1:7" ht="13.5" customHeight="1" thickBot="1" thickTop="1">
      <c r="A627" s="652" t="s">
        <v>136</v>
      </c>
      <c r="B627" s="653"/>
      <c r="C627" s="653"/>
      <c r="D627" s="653"/>
      <c r="E627" s="653"/>
      <c r="F627" s="653"/>
      <c r="G627" s="654"/>
    </row>
    <row r="628" spans="1:7" ht="13.5" customHeight="1" thickBot="1" thickTop="1">
      <c r="A628" s="652"/>
      <c r="B628" s="653"/>
      <c r="C628" s="653"/>
      <c r="D628" s="653"/>
      <c r="E628" s="653"/>
      <c r="F628" s="653"/>
      <c r="G628" s="654"/>
    </row>
    <row r="629" spans="1:7" ht="24.75" thickBot="1" thickTop="1">
      <c r="A629" s="665"/>
      <c r="B629" s="666"/>
      <c r="C629" s="133" t="s">
        <v>670</v>
      </c>
      <c r="D629" s="133" t="s">
        <v>671</v>
      </c>
      <c r="E629" s="133" t="s">
        <v>672</v>
      </c>
      <c r="F629" s="396"/>
      <c r="G629" s="133" t="s">
        <v>582</v>
      </c>
    </row>
    <row r="630" spans="1:7" ht="13.5" thickTop="1">
      <c r="A630" s="164">
        <v>1</v>
      </c>
      <c r="B630" s="165"/>
      <c r="C630" s="270"/>
      <c r="D630" s="270"/>
      <c r="E630" s="270"/>
      <c r="F630" s="404"/>
      <c r="G630" s="271"/>
    </row>
    <row r="631" spans="1:7" ht="12.75">
      <c r="A631" s="166">
        <v>2</v>
      </c>
      <c r="B631" s="40"/>
      <c r="C631" s="272"/>
      <c r="D631" s="272"/>
      <c r="E631" s="272"/>
      <c r="F631" s="402"/>
      <c r="G631" s="273"/>
    </row>
    <row r="632" spans="1:7" ht="12.75">
      <c r="A632" s="166">
        <v>3</v>
      </c>
      <c r="B632" s="40"/>
      <c r="C632" s="272"/>
      <c r="D632" s="272"/>
      <c r="E632" s="272"/>
      <c r="F632" s="402"/>
      <c r="G632" s="273"/>
    </row>
    <row r="633" spans="1:7" ht="12.75">
      <c r="A633" s="166">
        <v>4</v>
      </c>
      <c r="B633" s="40"/>
      <c r="C633" s="272"/>
      <c r="D633" s="272"/>
      <c r="E633" s="272"/>
      <c r="F633" s="402"/>
      <c r="G633" s="273"/>
    </row>
    <row r="634" spans="1:7" ht="12.75">
      <c r="A634" s="166">
        <v>5</v>
      </c>
      <c r="B634" s="40"/>
      <c r="C634" s="272"/>
      <c r="D634" s="272"/>
      <c r="E634" s="272"/>
      <c r="F634" s="402"/>
      <c r="G634" s="273"/>
    </row>
    <row r="635" spans="1:7" ht="12.75">
      <c r="A635" s="166">
        <v>6</v>
      </c>
      <c r="B635" s="40"/>
      <c r="C635" s="272"/>
      <c r="D635" s="272"/>
      <c r="E635" s="272"/>
      <c r="F635" s="402"/>
      <c r="G635" s="273"/>
    </row>
    <row r="636" spans="1:7" ht="12.75">
      <c r="A636" s="166">
        <v>7</v>
      </c>
      <c r="B636" s="40"/>
      <c r="C636" s="272"/>
      <c r="D636" s="272"/>
      <c r="E636" s="272"/>
      <c r="F636" s="402"/>
      <c r="G636" s="273"/>
    </row>
    <row r="637" spans="1:7" ht="12.75">
      <c r="A637" s="166">
        <v>8</v>
      </c>
      <c r="B637" s="40"/>
      <c r="C637" s="272"/>
      <c r="D637" s="272"/>
      <c r="E637" s="272"/>
      <c r="F637" s="402"/>
      <c r="G637" s="273"/>
    </row>
    <row r="638" spans="1:7" ht="12.75">
      <c r="A638" s="166">
        <v>9</v>
      </c>
      <c r="B638" s="40"/>
      <c r="C638" s="272"/>
      <c r="D638" s="272"/>
      <c r="E638" s="272"/>
      <c r="F638" s="402"/>
      <c r="G638" s="273"/>
    </row>
    <row r="639" spans="1:7" ht="12.75">
      <c r="A639" s="166">
        <v>10</v>
      </c>
      <c r="B639" s="40"/>
      <c r="C639" s="272"/>
      <c r="D639" s="272"/>
      <c r="E639" s="272"/>
      <c r="F639" s="402"/>
      <c r="G639" s="273"/>
    </row>
    <row r="640" spans="1:7" ht="12.75">
      <c r="A640" s="166">
        <v>11</v>
      </c>
      <c r="B640" s="40"/>
      <c r="C640" s="272"/>
      <c r="D640" s="272"/>
      <c r="E640" s="272"/>
      <c r="F640" s="402"/>
      <c r="G640" s="273"/>
    </row>
    <row r="641" spans="1:7" ht="12.75">
      <c r="A641" s="166">
        <v>12</v>
      </c>
      <c r="B641" s="40"/>
      <c r="C641" s="272"/>
      <c r="D641" s="272"/>
      <c r="E641" s="272"/>
      <c r="F641" s="402"/>
      <c r="G641" s="273"/>
    </row>
    <row r="642" spans="1:7" ht="12.75">
      <c r="A642" s="166">
        <v>13</v>
      </c>
      <c r="B642" s="40"/>
      <c r="C642" s="272"/>
      <c r="D642" s="272"/>
      <c r="E642" s="272"/>
      <c r="F642" s="402"/>
      <c r="G642" s="273"/>
    </row>
    <row r="643" spans="1:7" ht="12.75">
      <c r="A643" s="166">
        <v>14</v>
      </c>
      <c r="B643" s="40"/>
      <c r="C643" s="272"/>
      <c r="D643" s="272"/>
      <c r="E643" s="272"/>
      <c r="F643" s="402"/>
      <c r="G643" s="273"/>
    </row>
    <row r="644" spans="1:7" ht="12.75">
      <c r="A644" s="166">
        <v>15</v>
      </c>
      <c r="B644" s="40"/>
      <c r="C644" s="272"/>
      <c r="D644" s="272"/>
      <c r="E644" s="272"/>
      <c r="F644" s="402"/>
      <c r="G644" s="273"/>
    </row>
    <row r="645" spans="1:7" ht="12.75">
      <c r="A645" s="166">
        <v>16</v>
      </c>
      <c r="B645" s="40"/>
      <c r="C645" s="272"/>
      <c r="D645" s="272"/>
      <c r="E645" s="272"/>
      <c r="F645" s="402"/>
      <c r="G645" s="273"/>
    </row>
    <row r="646" spans="1:7" ht="12.75">
      <c r="A646" s="166">
        <v>17</v>
      </c>
      <c r="B646" s="40"/>
      <c r="C646" s="272"/>
      <c r="D646" s="272"/>
      <c r="E646" s="272"/>
      <c r="F646" s="402"/>
      <c r="G646" s="273"/>
    </row>
    <row r="647" spans="1:7" ht="12.75">
      <c r="A647" s="166">
        <v>18</v>
      </c>
      <c r="B647" s="40"/>
      <c r="C647" s="272"/>
      <c r="D647" s="272"/>
      <c r="E647" s="272"/>
      <c r="F647" s="402"/>
      <c r="G647" s="273"/>
    </row>
    <row r="648" spans="1:7" ht="12.75">
      <c r="A648" s="166">
        <v>19</v>
      </c>
      <c r="B648" s="40"/>
      <c r="C648" s="272"/>
      <c r="D648" s="272"/>
      <c r="E648" s="272"/>
      <c r="F648" s="402"/>
      <c r="G648" s="273"/>
    </row>
    <row r="649" spans="1:7" ht="12.75">
      <c r="A649" s="166">
        <v>20</v>
      </c>
      <c r="B649" s="40"/>
      <c r="C649" s="272"/>
      <c r="D649" s="272"/>
      <c r="E649" s="272"/>
      <c r="F649" s="402"/>
      <c r="G649" s="273"/>
    </row>
    <row r="650" spans="1:7" ht="12.75">
      <c r="A650" s="166">
        <v>21</v>
      </c>
      <c r="B650" s="40"/>
      <c r="C650" s="272"/>
      <c r="D650" s="272"/>
      <c r="E650" s="272"/>
      <c r="F650" s="402"/>
      <c r="G650" s="273"/>
    </row>
    <row r="651" spans="1:7" ht="12.75">
      <c r="A651" s="166">
        <v>22</v>
      </c>
      <c r="B651" s="40"/>
      <c r="C651" s="272"/>
      <c r="D651" s="272"/>
      <c r="E651" s="272"/>
      <c r="F651" s="402"/>
      <c r="G651" s="273"/>
    </row>
    <row r="652" spans="1:7" ht="12.75">
      <c r="A652" s="166">
        <v>23</v>
      </c>
      <c r="B652" s="40"/>
      <c r="C652" s="272"/>
      <c r="D652" s="272"/>
      <c r="E652" s="272"/>
      <c r="F652" s="402"/>
      <c r="G652" s="273"/>
    </row>
    <row r="653" spans="1:7" ht="12.75">
      <c r="A653" s="166">
        <v>24</v>
      </c>
      <c r="B653" s="40"/>
      <c r="C653" s="272"/>
      <c r="D653" s="272"/>
      <c r="E653" s="272"/>
      <c r="F653" s="402"/>
      <c r="G653" s="273"/>
    </row>
    <row r="654" spans="1:7" ht="13.5" thickBot="1">
      <c r="A654" s="167">
        <v>25</v>
      </c>
      <c r="B654" s="168"/>
      <c r="C654" s="274"/>
      <c r="D654" s="274"/>
      <c r="E654" s="274"/>
      <c r="F654" s="403"/>
      <c r="G654" s="275"/>
    </row>
    <row r="655" spans="1:7" ht="14.25" thickBot="1" thickTop="1">
      <c r="A655" s="639" t="s">
        <v>149</v>
      </c>
      <c r="B655" s="640"/>
      <c r="C655" s="276">
        <f>SUM(C630:C654)</f>
        <v>0</v>
      </c>
      <c r="D655" s="276">
        <f>SUM(D630:D654)</f>
        <v>0</v>
      </c>
      <c r="E655" s="276">
        <f>SUM(E630:E654)</f>
        <v>0</v>
      </c>
      <c r="F655" s="276">
        <f>SUM(F630:F654)</f>
        <v>0</v>
      </c>
      <c r="G655" s="277">
        <f>SUM(G630:G654)</f>
        <v>0</v>
      </c>
    </row>
    <row r="656" spans="1:5" ht="14.25" thickBot="1" thickTop="1">
      <c r="A656" s="74"/>
      <c r="B656" s="77"/>
      <c r="C656" s="78"/>
      <c r="D656" s="78"/>
      <c r="E656" s="78"/>
    </row>
    <row r="657" spans="1:7" ht="13.5" customHeight="1" thickTop="1">
      <c r="A657" s="641" t="s">
        <v>138</v>
      </c>
      <c r="B657" s="642"/>
      <c r="C657" s="642"/>
      <c r="D657" s="642"/>
      <c r="E657" s="642"/>
      <c r="F657" s="642"/>
      <c r="G657" s="643"/>
    </row>
    <row r="658" spans="1:7" ht="12.75" customHeight="1">
      <c r="A658" s="644"/>
      <c r="B658" s="645"/>
      <c r="C658" s="645"/>
      <c r="D658" s="645"/>
      <c r="E658" s="645"/>
      <c r="F658" s="645"/>
      <c r="G658" s="646"/>
    </row>
    <row r="659" spans="1:7" ht="13.5" customHeight="1" thickBot="1">
      <c r="A659" s="647"/>
      <c r="B659" s="648"/>
      <c r="C659" s="648"/>
      <c r="D659" s="648"/>
      <c r="E659" s="648"/>
      <c r="F659" s="648"/>
      <c r="G659" s="649"/>
    </row>
    <row r="660" spans="1:7" ht="24.75" thickBot="1" thickTop="1">
      <c r="A660" s="172" t="s">
        <v>159</v>
      </c>
      <c r="B660" s="173" t="s">
        <v>158</v>
      </c>
      <c r="C660" s="133" t="s">
        <v>670</v>
      </c>
      <c r="D660" s="133" t="s">
        <v>671</v>
      </c>
      <c r="E660" s="133" t="s">
        <v>672</v>
      </c>
      <c r="F660" s="396"/>
      <c r="G660" s="133" t="s">
        <v>582</v>
      </c>
    </row>
    <row r="661" spans="1:7" ht="18.75" thickTop="1">
      <c r="A661" s="183">
        <v>1</v>
      </c>
      <c r="B661" s="179" t="s">
        <v>434</v>
      </c>
      <c r="C661" s="284"/>
      <c r="D661" s="284"/>
      <c r="E661" s="284"/>
      <c r="F661" s="404"/>
      <c r="G661" s="233"/>
    </row>
    <row r="662" spans="1:7" ht="18">
      <c r="A662" s="170">
        <v>2</v>
      </c>
      <c r="B662" s="41" t="s">
        <v>460</v>
      </c>
      <c r="C662" s="280"/>
      <c r="D662" s="280"/>
      <c r="E662" s="280"/>
      <c r="F662" s="402"/>
      <c r="G662" s="235"/>
    </row>
    <row r="663" spans="1:7" ht="18">
      <c r="A663" s="170">
        <v>3</v>
      </c>
      <c r="B663" s="40" t="s">
        <v>19</v>
      </c>
      <c r="C663" s="280"/>
      <c r="D663" s="280"/>
      <c r="E663" s="280"/>
      <c r="F663" s="402"/>
      <c r="G663" s="235"/>
    </row>
    <row r="664" spans="1:7" ht="18">
      <c r="A664" s="170">
        <v>4</v>
      </c>
      <c r="B664" s="40" t="s">
        <v>20</v>
      </c>
      <c r="C664" s="280"/>
      <c r="D664" s="280"/>
      <c r="E664" s="280"/>
      <c r="F664" s="402"/>
      <c r="G664" s="235"/>
    </row>
    <row r="665" spans="1:7" ht="18">
      <c r="A665" s="170">
        <v>5</v>
      </c>
      <c r="B665" s="40" t="s">
        <v>21</v>
      </c>
      <c r="C665" s="280"/>
      <c r="D665" s="280"/>
      <c r="E665" s="280"/>
      <c r="F665" s="402"/>
      <c r="G665" s="235"/>
    </row>
    <row r="666" spans="1:7" ht="18">
      <c r="A666" s="170">
        <v>6</v>
      </c>
      <c r="B666" s="40" t="s">
        <v>22</v>
      </c>
      <c r="C666" s="280"/>
      <c r="D666" s="280"/>
      <c r="E666" s="280"/>
      <c r="F666" s="402"/>
      <c r="G666" s="235"/>
    </row>
    <row r="667" spans="1:7" ht="18">
      <c r="A667" s="170">
        <v>7</v>
      </c>
      <c r="B667" s="40" t="s">
        <v>23</v>
      </c>
      <c r="C667" s="280"/>
      <c r="D667" s="280"/>
      <c r="E667" s="280"/>
      <c r="F667" s="402"/>
      <c r="G667" s="235"/>
    </row>
    <row r="668" spans="1:7" ht="18">
      <c r="A668" s="170">
        <v>8</v>
      </c>
      <c r="B668" s="48" t="s">
        <v>208</v>
      </c>
      <c r="C668" s="280"/>
      <c r="D668" s="280"/>
      <c r="E668" s="280"/>
      <c r="F668" s="402"/>
      <c r="G668" s="235"/>
    </row>
    <row r="669" spans="1:7" ht="18.75" thickBot="1">
      <c r="A669" s="171">
        <v>9</v>
      </c>
      <c r="B669" s="158" t="s">
        <v>207</v>
      </c>
      <c r="C669" s="281"/>
      <c r="D669" s="281"/>
      <c r="E669" s="281"/>
      <c r="F669" s="403"/>
      <c r="G669" s="237"/>
    </row>
    <row r="670" spans="1:7" ht="14.25" thickBot="1" thickTop="1">
      <c r="A670" s="639" t="s">
        <v>8</v>
      </c>
      <c r="B670" s="640"/>
      <c r="C670" s="282">
        <f>SUM(C661:C669)</f>
        <v>0</v>
      </c>
      <c r="D670" s="282">
        <f>SUM(D661:D669)</f>
        <v>0</v>
      </c>
      <c r="E670" s="282">
        <f>SUM(E661:E669)</f>
        <v>0</v>
      </c>
      <c r="F670" s="282">
        <f>SUM(F661:F669)</f>
        <v>0</v>
      </c>
      <c r="G670" s="283">
        <f>SUM(G661:G669)</f>
        <v>0</v>
      </c>
    </row>
    <row r="671" spans="1:5" ht="13.5" thickTop="1">
      <c r="A671" s="5"/>
      <c r="B671" s="5"/>
      <c r="C671" s="72"/>
      <c r="D671" s="72"/>
      <c r="E671" s="72"/>
    </row>
    <row r="672" spans="1:5" ht="12.75">
      <c r="A672" s="5"/>
      <c r="B672" s="5"/>
      <c r="C672" s="72"/>
      <c r="D672" s="72"/>
      <c r="E672" s="72"/>
    </row>
    <row r="673" ht="13.5" thickBot="1"/>
    <row r="674" spans="1:7" ht="24.75" thickBot="1" thickTop="1">
      <c r="A674" s="180" t="s">
        <v>160</v>
      </c>
      <c r="B674" s="175" t="s">
        <v>163</v>
      </c>
      <c r="C674" s="133" t="s">
        <v>670</v>
      </c>
      <c r="D674" s="133" t="s">
        <v>671</v>
      </c>
      <c r="E674" s="133" t="s">
        <v>672</v>
      </c>
      <c r="F674" s="396"/>
      <c r="G674" s="133" t="s">
        <v>582</v>
      </c>
    </row>
    <row r="675" spans="1:7" ht="13.5" thickTop="1">
      <c r="A675" s="164">
        <v>1</v>
      </c>
      <c r="B675" s="165"/>
      <c r="C675" s="284"/>
      <c r="D675" s="284"/>
      <c r="E675" s="284"/>
      <c r="F675" s="404"/>
      <c r="G675" s="233"/>
    </row>
    <row r="676" spans="1:7" ht="12.75">
      <c r="A676" s="166">
        <v>2</v>
      </c>
      <c r="B676" s="40"/>
      <c r="C676" s="280"/>
      <c r="D676" s="280"/>
      <c r="E676" s="280"/>
      <c r="F676" s="402"/>
      <c r="G676" s="235"/>
    </row>
    <row r="677" spans="1:7" ht="12.75">
      <c r="A677" s="166">
        <v>3</v>
      </c>
      <c r="B677" s="40"/>
      <c r="C677" s="280"/>
      <c r="D677" s="280"/>
      <c r="E677" s="280"/>
      <c r="F677" s="402"/>
      <c r="G677" s="235"/>
    </row>
    <row r="678" spans="1:7" ht="12.75">
      <c r="A678" s="166">
        <v>4</v>
      </c>
      <c r="B678" s="40"/>
      <c r="C678" s="280"/>
      <c r="D678" s="280"/>
      <c r="E678" s="280"/>
      <c r="F678" s="402"/>
      <c r="G678" s="235"/>
    </row>
    <row r="679" spans="1:7" ht="12.75">
      <c r="A679" s="166">
        <v>5</v>
      </c>
      <c r="B679" s="40"/>
      <c r="C679" s="280"/>
      <c r="D679" s="280"/>
      <c r="E679" s="280"/>
      <c r="F679" s="402"/>
      <c r="G679" s="235"/>
    </row>
    <row r="680" spans="1:7" ht="12.75">
      <c r="A680" s="166">
        <v>6</v>
      </c>
      <c r="B680" s="40"/>
      <c r="C680" s="280"/>
      <c r="D680" s="280"/>
      <c r="E680" s="280"/>
      <c r="F680" s="402"/>
      <c r="G680" s="235"/>
    </row>
    <row r="681" spans="1:7" ht="12.75">
      <c r="A681" s="166">
        <v>7</v>
      </c>
      <c r="B681" s="40"/>
      <c r="C681" s="280"/>
      <c r="D681" s="280"/>
      <c r="E681" s="280"/>
      <c r="F681" s="402"/>
      <c r="G681" s="235"/>
    </row>
    <row r="682" spans="1:7" ht="12.75">
      <c r="A682" s="166">
        <v>8</v>
      </c>
      <c r="B682" s="40"/>
      <c r="C682" s="280"/>
      <c r="D682" s="280"/>
      <c r="E682" s="280"/>
      <c r="F682" s="402"/>
      <c r="G682" s="235"/>
    </row>
    <row r="683" spans="1:7" ht="12.75">
      <c r="A683" s="166">
        <v>9</v>
      </c>
      <c r="B683" s="40"/>
      <c r="C683" s="280"/>
      <c r="D683" s="280"/>
      <c r="E683" s="280"/>
      <c r="F683" s="402"/>
      <c r="G683" s="235"/>
    </row>
    <row r="684" spans="1:7" ht="12.75">
      <c r="A684" s="166">
        <v>10</v>
      </c>
      <c r="B684" s="40"/>
      <c r="C684" s="280"/>
      <c r="D684" s="280"/>
      <c r="E684" s="280"/>
      <c r="F684" s="402"/>
      <c r="G684" s="235"/>
    </row>
    <row r="685" spans="1:7" ht="12.75">
      <c r="A685" s="166">
        <v>11</v>
      </c>
      <c r="B685" s="40"/>
      <c r="C685" s="280"/>
      <c r="D685" s="280"/>
      <c r="E685" s="280"/>
      <c r="F685" s="402"/>
      <c r="G685" s="235"/>
    </row>
    <row r="686" spans="1:7" ht="12.75">
      <c r="A686" s="166">
        <v>12</v>
      </c>
      <c r="B686" s="40"/>
      <c r="C686" s="280"/>
      <c r="D686" s="280"/>
      <c r="E686" s="280"/>
      <c r="F686" s="402"/>
      <c r="G686" s="235"/>
    </row>
    <row r="687" spans="1:7" ht="12.75">
      <c r="A687" s="166">
        <v>13</v>
      </c>
      <c r="B687" s="40"/>
      <c r="C687" s="280"/>
      <c r="D687" s="280"/>
      <c r="E687" s="280"/>
      <c r="F687" s="402"/>
      <c r="G687" s="235"/>
    </row>
    <row r="688" spans="1:7" ht="12.75">
      <c r="A688" s="166">
        <v>14</v>
      </c>
      <c r="B688" s="40"/>
      <c r="C688" s="280"/>
      <c r="D688" s="280"/>
      <c r="E688" s="280"/>
      <c r="F688" s="402"/>
      <c r="G688" s="235"/>
    </row>
    <row r="689" spans="1:7" ht="13.5" thickBot="1">
      <c r="A689" s="167">
        <v>15</v>
      </c>
      <c r="B689" s="168"/>
      <c r="C689" s="281"/>
      <c r="D689" s="281"/>
      <c r="E689" s="281"/>
      <c r="F689" s="403"/>
      <c r="G689" s="237"/>
    </row>
    <row r="690" spans="1:7" ht="14.25" thickBot="1" thickTop="1">
      <c r="A690" s="639" t="s">
        <v>8</v>
      </c>
      <c r="B690" s="640"/>
      <c r="C690" s="282">
        <f>SUM(C675:C689)</f>
        <v>0</v>
      </c>
      <c r="D690" s="282">
        <f>SUM(D675:D689)</f>
        <v>0</v>
      </c>
      <c r="E690" s="282">
        <f>SUM(E675:E689)</f>
        <v>0</v>
      </c>
      <c r="F690" s="282">
        <f>SUM(F675:F689)</f>
        <v>0</v>
      </c>
      <c r="G690" s="283">
        <f>SUM(G675:G689)</f>
        <v>0</v>
      </c>
    </row>
    <row r="691" spans="1:5" ht="14.25" thickBot="1" thickTop="1">
      <c r="A691" s="5"/>
      <c r="B691" s="75"/>
      <c r="C691" s="76"/>
      <c r="D691" s="76"/>
      <c r="E691" s="76"/>
    </row>
    <row r="692" spans="1:7" ht="24.75" thickBot="1" thickTop="1">
      <c r="A692" s="174" t="s">
        <v>162</v>
      </c>
      <c r="B692" s="178" t="s">
        <v>161</v>
      </c>
      <c r="C692" s="133" t="s">
        <v>670</v>
      </c>
      <c r="D692" s="133" t="s">
        <v>671</v>
      </c>
      <c r="E692" s="133" t="s">
        <v>672</v>
      </c>
      <c r="F692" s="396"/>
      <c r="G692" s="133" t="s">
        <v>582</v>
      </c>
    </row>
    <row r="693" spans="1:7" ht="13.5" thickTop="1">
      <c r="A693" s="164">
        <v>1</v>
      </c>
      <c r="B693" s="165" t="s">
        <v>24</v>
      </c>
      <c r="C693" s="284"/>
      <c r="D693" s="284"/>
      <c r="E693" s="284"/>
      <c r="F693" s="404"/>
      <c r="G693" s="233"/>
    </row>
    <row r="694" spans="1:7" ht="12.75">
      <c r="A694" s="166">
        <v>2</v>
      </c>
      <c r="B694" s="40" t="s">
        <v>25</v>
      </c>
      <c r="C694" s="280"/>
      <c r="D694" s="280"/>
      <c r="E694" s="280"/>
      <c r="F694" s="402"/>
      <c r="G694" s="235"/>
    </row>
    <row r="695" spans="1:7" ht="12.75">
      <c r="A695" s="166">
        <v>3</v>
      </c>
      <c r="B695" s="40" t="s">
        <v>26</v>
      </c>
      <c r="C695" s="280"/>
      <c r="D695" s="280"/>
      <c r="E695" s="280"/>
      <c r="F695" s="402"/>
      <c r="G695" s="235"/>
    </row>
    <row r="696" spans="1:7" ht="12.75">
      <c r="A696" s="166">
        <v>4</v>
      </c>
      <c r="B696" s="40" t="s">
        <v>27</v>
      </c>
      <c r="C696" s="280"/>
      <c r="D696" s="280"/>
      <c r="E696" s="280"/>
      <c r="F696" s="402"/>
      <c r="G696" s="235"/>
    </row>
    <row r="697" spans="1:7" ht="12.75">
      <c r="A697" s="166">
        <v>5</v>
      </c>
      <c r="B697" s="40" t="s">
        <v>28</v>
      </c>
      <c r="C697" s="280"/>
      <c r="D697" s="280"/>
      <c r="E697" s="280"/>
      <c r="F697" s="402"/>
      <c r="G697" s="235"/>
    </row>
    <row r="698" spans="1:7" ht="12.75">
      <c r="A698" s="166">
        <v>6</v>
      </c>
      <c r="B698" s="40" t="s">
        <v>29</v>
      </c>
      <c r="C698" s="280"/>
      <c r="D698" s="280"/>
      <c r="E698" s="280"/>
      <c r="F698" s="402"/>
      <c r="G698" s="235"/>
    </row>
    <row r="699" spans="1:7" ht="12.75">
      <c r="A699" s="166">
        <v>7</v>
      </c>
      <c r="B699" s="40" t="s">
        <v>30</v>
      </c>
      <c r="C699" s="280"/>
      <c r="D699" s="280"/>
      <c r="E699" s="280"/>
      <c r="F699" s="402"/>
      <c r="G699" s="235"/>
    </row>
    <row r="700" spans="1:7" ht="12.75">
      <c r="A700" s="166">
        <v>8</v>
      </c>
      <c r="B700" s="40"/>
      <c r="C700" s="280"/>
      <c r="D700" s="280"/>
      <c r="E700" s="280"/>
      <c r="F700" s="402"/>
      <c r="G700" s="235"/>
    </row>
    <row r="701" spans="1:7" ht="12.75">
      <c r="A701" s="166">
        <v>9</v>
      </c>
      <c r="B701" s="40"/>
      <c r="C701" s="280"/>
      <c r="D701" s="280"/>
      <c r="E701" s="280"/>
      <c r="F701" s="402"/>
      <c r="G701" s="235"/>
    </row>
    <row r="702" spans="1:7" ht="12.75">
      <c r="A702" s="166">
        <v>10</v>
      </c>
      <c r="B702" s="40"/>
      <c r="C702" s="280"/>
      <c r="D702" s="280"/>
      <c r="E702" s="280"/>
      <c r="F702" s="402"/>
      <c r="G702" s="235"/>
    </row>
    <row r="703" spans="1:7" ht="12.75">
      <c r="A703" s="166">
        <v>11</v>
      </c>
      <c r="B703" s="40"/>
      <c r="C703" s="280"/>
      <c r="D703" s="280"/>
      <c r="E703" s="280"/>
      <c r="F703" s="402"/>
      <c r="G703" s="235"/>
    </row>
    <row r="704" spans="1:7" ht="12.75">
      <c r="A704" s="166">
        <v>12</v>
      </c>
      <c r="B704" s="40"/>
      <c r="C704" s="280"/>
      <c r="D704" s="280"/>
      <c r="E704" s="280"/>
      <c r="F704" s="402"/>
      <c r="G704" s="235"/>
    </row>
    <row r="705" spans="1:7" ht="12.75">
      <c r="A705" s="166">
        <v>13</v>
      </c>
      <c r="B705" s="40"/>
      <c r="C705" s="280"/>
      <c r="D705" s="280"/>
      <c r="E705" s="280"/>
      <c r="F705" s="402"/>
      <c r="G705" s="235"/>
    </row>
    <row r="706" spans="1:7" ht="12.75">
      <c r="A706" s="166">
        <v>14</v>
      </c>
      <c r="B706" s="40"/>
      <c r="C706" s="280"/>
      <c r="D706" s="280"/>
      <c r="E706" s="280"/>
      <c r="F706" s="402"/>
      <c r="G706" s="235"/>
    </row>
    <row r="707" spans="1:7" ht="12.75">
      <c r="A707" s="166">
        <v>15</v>
      </c>
      <c r="B707" s="40"/>
      <c r="C707" s="280"/>
      <c r="D707" s="280"/>
      <c r="E707" s="280"/>
      <c r="F707" s="402"/>
      <c r="G707" s="235"/>
    </row>
    <row r="708" spans="1:7" ht="12.75">
      <c r="A708" s="166">
        <v>16</v>
      </c>
      <c r="B708" s="40"/>
      <c r="C708" s="280"/>
      <c r="D708" s="280"/>
      <c r="E708" s="280"/>
      <c r="F708" s="402"/>
      <c r="G708" s="235"/>
    </row>
    <row r="709" spans="1:7" ht="12.75">
      <c r="A709" s="166">
        <v>17</v>
      </c>
      <c r="B709" s="40"/>
      <c r="C709" s="280"/>
      <c r="D709" s="280"/>
      <c r="E709" s="280"/>
      <c r="F709" s="402"/>
      <c r="G709" s="235"/>
    </row>
    <row r="710" spans="1:7" ht="12.75">
      <c r="A710" s="166">
        <v>18</v>
      </c>
      <c r="B710" s="40"/>
      <c r="C710" s="280"/>
      <c r="D710" s="280"/>
      <c r="E710" s="280"/>
      <c r="F710" s="402"/>
      <c r="G710" s="235"/>
    </row>
    <row r="711" spans="1:7" ht="12.75">
      <c r="A711" s="166">
        <v>19</v>
      </c>
      <c r="B711" s="40"/>
      <c r="C711" s="280"/>
      <c r="D711" s="280"/>
      <c r="E711" s="280"/>
      <c r="F711" s="402"/>
      <c r="G711" s="235"/>
    </row>
    <row r="712" spans="1:7" ht="13.5" thickBot="1">
      <c r="A712" s="167">
        <v>20</v>
      </c>
      <c r="B712" s="168"/>
      <c r="C712" s="281"/>
      <c r="D712" s="281"/>
      <c r="E712" s="281"/>
      <c r="F712" s="403"/>
      <c r="G712" s="237"/>
    </row>
    <row r="713" spans="1:7" ht="14.25" thickBot="1" thickTop="1">
      <c r="A713" s="639" t="s">
        <v>8</v>
      </c>
      <c r="B713" s="640"/>
      <c r="C713" s="282">
        <f>SUM(C693:C712)</f>
        <v>0</v>
      </c>
      <c r="D713" s="282">
        <f>SUM(D693:D712)</f>
        <v>0</v>
      </c>
      <c r="E713" s="282">
        <f>SUM(E693:E712)</f>
        <v>0</v>
      </c>
      <c r="F713" s="282">
        <f>SUM(F693:F712)</f>
        <v>0</v>
      </c>
      <c r="G713" s="283">
        <f>SUM(G693:G712)</f>
        <v>0</v>
      </c>
    </row>
    <row r="714" spans="1:5" ht="14.25" thickBot="1" thickTop="1">
      <c r="A714" s="5"/>
      <c r="B714" s="75"/>
      <c r="C714" s="76"/>
      <c r="D714" s="76"/>
      <c r="E714" s="76"/>
    </row>
    <row r="715" spans="1:7" ht="14.25" thickBot="1" thickTop="1">
      <c r="A715" s="639" t="s">
        <v>47</v>
      </c>
      <c r="B715" s="640"/>
      <c r="C715" s="276">
        <f>C670+C690+C713</f>
        <v>0</v>
      </c>
      <c r="D715" s="276">
        <f>D670+D690+D713</f>
        <v>0</v>
      </c>
      <c r="E715" s="276">
        <f>E670+E690+E713</f>
        <v>0</v>
      </c>
      <c r="F715" s="276">
        <f>F670+F690+F713</f>
        <v>0</v>
      </c>
      <c r="G715" s="277">
        <f>G670+G690+G713</f>
        <v>0</v>
      </c>
    </row>
    <row r="716" spans="1:7" ht="14.25" thickBot="1" thickTop="1">
      <c r="A716" s="639" t="s">
        <v>284</v>
      </c>
      <c r="B716" s="640"/>
      <c r="C716" s="276">
        <f>C655-C715</f>
        <v>0</v>
      </c>
      <c r="D716" s="276">
        <f>D655-D715</f>
        <v>0</v>
      </c>
      <c r="E716" s="276">
        <f>E655-E715</f>
        <v>0</v>
      </c>
      <c r="F716" s="276">
        <f>F655-F715</f>
        <v>0</v>
      </c>
      <c r="G716" s="277">
        <f>G655-G715</f>
        <v>0</v>
      </c>
    </row>
    <row r="717" spans="1:5" ht="13.5" thickTop="1">
      <c r="A717" s="105"/>
      <c r="B717" s="105"/>
      <c r="C717" s="106"/>
      <c r="D717" s="106"/>
      <c r="E717" s="106"/>
    </row>
    <row r="718" spans="1:5" ht="12.75">
      <c r="A718" s="105"/>
      <c r="B718" s="105"/>
      <c r="C718" s="106"/>
      <c r="D718" s="106"/>
      <c r="E718" s="106"/>
    </row>
    <row r="719" spans="1:5" ht="12.75">
      <c r="A719" s="105"/>
      <c r="B719" s="105"/>
      <c r="C719" s="106"/>
      <c r="D719" s="106"/>
      <c r="E719" s="106"/>
    </row>
    <row r="720" spans="1:5" ht="12.75">
      <c r="A720" s="105"/>
      <c r="B720" s="105"/>
      <c r="C720" s="106"/>
      <c r="D720" s="106"/>
      <c r="E720" s="106"/>
    </row>
    <row r="721" spans="1:5" ht="12.75">
      <c r="A721" s="105"/>
      <c r="B721" s="105"/>
      <c r="C721" s="106"/>
      <c r="D721" s="106"/>
      <c r="E721" s="106"/>
    </row>
    <row r="722" spans="1:5" ht="12.75">
      <c r="A722" s="105"/>
      <c r="B722" s="105"/>
      <c r="C722" s="106"/>
      <c r="D722" s="106"/>
      <c r="E722" s="106"/>
    </row>
    <row r="723" spans="1:5" ht="12.75">
      <c r="A723" s="105"/>
      <c r="B723" s="105"/>
      <c r="C723" s="106"/>
      <c r="D723" s="106"/>
      <c r="E723" s="106"/>
    </row>
    <row r="724" spans="1:5" ht="12.75">
      <c r="A724" s="105"/>
      <c r="B724" s="105"/>
      <c r="C724" s="106"/>
      <c r="D724" s="106"/>
      <c r="E724" s="106"/>
    </row>
    <row r="725" spans="1:5" ht="12.75">
      <c r="A725" s="105"/>
      <c r="B725" s="105"/>
      <c r="C725" s="106"/>
      <c r="D725" s="106"/>
      <c r="E725" s="106"/>
    </row>
    <row r="726" spans="1:5" ht="12.75">
      <c r="A726" s="105"/>
      <c r="B726" s="105"/>
      <c r="C726" s="106"/>
      <c r="D726" s="106"/>
      <c r="E726" s="106"/>
    </row>
    <row r="727" spans="1:5" ht="12.75">
      <c r="A727" s="105"/>
      <c r="B727" s="105"/>
      <c r="C727" s="106"/>
      <c r="D727" s="106"/>
      <c r="E727" s="106"/>
    </row>
    <row r="728" spans="1:5" ht="12.75">
      <c r="A728" s="105"/>
      <c r="B728" s="105"/>
      <c r="C728" s="106"/>
      <c r="D728" s="106"/>
      <c r="E728" s="106"/>
    </row>
    <row r="729" spans="1:5" ht="12.75">
      <c r="A729" s="105"/>
      <c r="B729" s="105"/>
      <c r="C729" s="106"/>
      <c r="D729" s="106"/>
      <c r="E729" s="106"/>
    </row>
    <row r="730" spans="1:5" ht="13.5" thickBot="1">
      <c r="A730" s="105"/>
      <c r="B730" s="105"/>
      <c r="C730" s="106"/>
      <c r="D730" s="106"/>
      <c r="E730" s="106"/>
    </row>
    <row r="731" spans="1:7" ht="13.5" customHeight="1" thickBot="1" thickTop="1">
      <c r="A731" s="655" t="s">
        <v>385</v>
      </c>
      <c r="B731" s="656"/>
      <c r="C731" s="656"/>
      <c r="D731" s="656"/>
      <c r="E731" s="656"/>
      <c r="F731" s="656"/>
      <c r="G731" s="657"/>
    </row>
    <row r="732" spans="1:7" ht="12.75" customHeight="1" thickBot="1" thickTop="1">
      <c r="A732" s="655"/>
      <c r="B732" s="656"/>
      <c r="C732" s="656"/>
      <c r="D732" s="656"/>
      <c r="E732" s="656"/>
      <c r="F732" s="656"/>
      <c r="G732" s="657"/>
    </row>
    <row r="733" spans="1:7" ht="13.5" customHeight="1" thickBot="1" thickTop="1">
      <c r="A733" s="655"/>
      <c r="B733" s="656"/>
      <c r="C733" s="656"/>
      <c r="D733" s="656"/>
      <c r="E733" s="656"/>
      <c r="F733" s="656"/>
      <c r="G733" s="657"/>
    </row>
    <row r="734" spans="1:7" ht="13.5" customHeight="1" thickBot="1" thickTop="1">
      <c r="A734" s="652" t="s">
        <v>136</v>
      </c>
      <c r="B734" s="653"/>
      <c r="C734" s="653"/>
      <c r="D734" s="653"/>
      <c r="E734" s="653"/>
      <c r="F734" s="653"/>
      <c r="G734" s="654"/>
    </row>
    <row r="735" spans="1:7" ht="13.5" customHeight="1" thickBot="1" thickTop="1">
      <c r="A735" s="652"/>
      <c r="B735" s="653"/>
      <c r="C735" s="653"/>
      <c r="D735" s="653"/>
      <c r="E735" s="653"/>
      <c r="F735" s="653"/>
      <c r="G735" s="654"/>
    </row>
    <row r="736" spans="1:7" ht="24.75" thickBot="1" thickTop="1">
      <c r="A736" s="665"/>
      <c r="B736" s="666"/>
      <c r="C736" s="133" t="s">
        <v>670</v>
      </c>
      <c r="D736" s="133" t="s">
        <v>671</v>
      </c>
      <c r="E736" s="133" t="s">
        <v>672</v>
      </c>
      <c r="F736" s="396"/>
      <c r="G736" s="133" t="s">
        <v>582</v>
      </c>
    </row>
    <row r="737" spans="1:7" ht="13.5" thickTop="1">
      <c r="A737" s="164">
        <v>1</v>
      </c>
      <c r="B737" s="165"/>
      <c r="C737" s="270"/>
      <c r="D737" s="270"/>
      <c r="E737" s="270"/>
      <c r="F737" s="404"/>
      <c r="G737" s="271"/>
    </row>
    <row r="738" spans="1:7" ht="12.75">
      <c r="A738" s="166">
        <v>2</v>
      </c>
      <c r="B738" s="40"/>
      <c r="C738" s="272"/>
      <c r="D738" s="272"/>
      <c r="E738" s="272"/>
      <c r="F738" s="402"/>
      <c r="G738" s="273"/>
    </row>
    <row r="739" spans="1:7" ht="12.75">
      <c r="A739" s="166">
        <v>3</v>
      </c>
      <c r="B739" s="40"/>
      <c r="C739" s="272"/>
      <c r="D739" s="272"/>
      <c r="E739" s="272"/>
      <c r="F739" s="402"/>
      <c r="G739" s="273"/>
    </row>
    <row r="740" spans="1:7" ht="12.75">
      <c r="A740" s="166">
        <v>4</v>
      </c>
      <c r="B740" s="40"/>
      <c r="C740" s="272"/>
      <c r="D740" s="272"/>
      <c r="E740" s="272"/>
      <c r="F740" s="402"/>
      <c r="G740" s="273"/>
    </row>
    <row r="741" spans="1:7" ht="12.75">
      <c r="A741" s="166">
        <v>5</v>
      </c>
      <c r="B741" s="40"/>
      <c r="C741" s="272"/>
      <c r="D741" s="272"/>
      <c r="E741" s="272"/>
      <c r="F741" s="402"/>
      <c r="G741" s="273"/>
    </row>
    <row r="742" spans="1:7" ht="12.75">
      <c r="A742" s="166">
        <v>6</v>
      </c>
      <c r="B742" s="40"/>
      <c r="C742" s="272"/>
      <c r="D742" s="272"/>
      <c r="E742" s="272"/>
      <c r="F742" s="402"/>
      <c r="G742" s="273"/>
    </row>
    <row r="743" spans="1:7" ht="12.75">
      <c r="A743" s="166">
        <v>7</v>
      </c>
      <c r="B743" s="40"/>
      <c r="C743" s="272"/>
      <c r="D743" s="272"/>
      <c r="E743" s="272"/>
      <c r="F743" s="402"/>
      <c r="G743" s="273"/>
    </row>
    <row r="744" spans="1:7" ht="12.75">
      <c r="A744" s="166">
        <v>8</v>
      </c>
      <c r="B744" s="40"/>
      <c r="C744" s="272"/>
      <c r="D744" s="272"/>
      <c r="E744" s="272"/>
      <c r="F744" s="402"/>
      <c r="G744" s="273"/>
    </row>
    <row r="745" spans="1:7" ht="12.75">
      <c r="A745" s="166">
        <v>9</v>
      </c>
      <c r="B745" s="40"/>
      <c r="C745" s="272"/>
      <c r="D745" s="272"/>
      <c r="E745" s="272"/>
      <c r="F745" s="402"/>
      <c r="G745" s="273"/>
    </row>
    <row r="746" spans="1:7" ht="12.75">
      <c r="A746" s="166">
        <v>10</v>
      </c>
      <c r="B746" s="40"/>
      <c r="C746" s="272"/>
      <c r="D746" s="272"/>
      <c r="E746" s="272"/>
      <c r="F746" s="402"/>
      <c r="G746" s="273"/>
    </row>
    <row r="747" spans="1:7" ht="12.75">
      <c r="A747" s="166">
        <v>11</v>
      </c>
      <c r="B747" s="40"/>
      <c r="C747" s="272"/>
      <c r="D747" s="272"/>
      <c r="E747" s="272"/>
      <c r="F747" s="402"/>
      <c r="G747" s="273"/>
    </row>
    <row r="748" spans="1:7" ht="12.75">
      <c r="A748" s="166">
        <v>12</v>
      </c>
      <c r="B748" s="40"/>
      <c r="C748" s="272"/>
      <c r="D748" s="272"/>
      <c r="E748" s="272"/>
      <c r="F748" s="402"/>
      <c r="G748" s="273"/>
    </row>
    <row r="749" spans="1:7" ht="12.75">
      <c r="A749" s="166">
        <v>13</v>
      </c>
      <c r="B749" s="40"/>
      <c r="C749" s="272"/>
      <c r="D749" s="272"/>
      <c r="E749" s="272"/>
      <c r="F749" s="402"/>
      <c r="G749" s="273"/>
    </row>
    <row r="750" spans="1:7" ht="12.75">
      <c r="A750" s="166">
        <v>14</v>
      </c>
      <c r="B750" s="40"/>
      <c r="C750" s="272"/>
      <c r="D750" s="272"/>
      <c r="E750" s="272"/>
      <c r="F750" s="402"/>
      <c r="G750" s="273"/>
    </row>
    <row r="751" spans="1:7" ht="12.75">
      <c r="A751" s="166">
        <v>15</v>
      </c>
      <c r="B751" s="40"/>
      <c r="C751" s="272"/>
      <c r="D751" s="272"/>
      <c r="E751" s="272"/>
      <c r="F751" s="402"/>
      <c r="G751" s="273"/>
    </row>
    <row r="752" spans="1:7" ht="12.75">
      <c r="A752" s="166">
        <v>16</v>
      </c>
      <c r="B752" s="40"/>
      <c r="C752" s="272"/>
      <c r="D752" s="272"/>
      <c r="E752" s="272"/>
      <c r="F752" s="402"/>
      <c r="G752" s="273"/>
    </row>
    <row r="753" spans="1:7" ht="12.75">
      <c r="A753" s="166">
        <v>17</v>
      </c>
      <c r="B753" s="40"/>
      <c r="C753" s="272"/>
      <c r="D753" s="272"/>
      <c r="E753" s="272"/>
      <c r="F753" s="402"/>
      <c r="G753" s="273"/>
    </row>
    <row r="754" spans="1:7" ht="12.75">
      <c r="A754" s="166">
        <v>18</v>
      </c>
      <c r="B754" s="40"/>
      <c r="C754" s="272"/>
      <c r="D754" s="272"/>
      <c r="E754" s="272"/>
      <c r="F754" s="402"/>
      <c r="G754" s="273"/>
    </row>
    <row r="755" spans="1:7" ht="12.75">
      <c r="A755" s="166">
        <v>19</v>
      </c>
      <c r="B755" s="40"/>
      <c r="C755" s="272"/>
      <c r="D755" s="272"/>
      <c r="E755" s="272"/>
      <c r="F755" s="402"/>
      <c r="G755" s="273"/>
    </row>
    <row r="756" spans="1:7" ht="12.75">
      <c r="A756" s="166">
        <v>20</v>
      </c>
      <c r="B756" s="40"/>
      <c r="C756" s="272"/>
      <c r="D756" s="272"/>
      <c r="E756" s="272"/>
      <c r="F756" s="402"/>
      <c r="G756" s="273"/>
    </row>
    <row r="757" spans="1:7" ht="12.75">
      <c r="A757" s="166">
        <v>21</v>
      </c>
      <c r="B757" s="40"/>
      <c r="C757" s="272"/>
      <c r="D757" s="272"/>
      <c r="E757" s="272"/>
      <c r="F757" s="402"/>
      <c r="G757" s="273"/>
    </row>
    <row r="758" spans="1:7" ht="12.75">
      <c r="A758" s="166">
        <v>22</v>
      </c>
      <c r="B758" s="40"/>
      <c r="C758" s="272"/>
      <c r="D758" s="272"/>
      <c r="E758" s="272"/>
      <c r="F758" s="402"/>
      <c r="G758" s="273"/>
    </row>
    <row r="759" spans="1:7" ht="12.75">
      <c r="A759" s="166">
        <v>23</v>
      </c>
      <c r="B759" s="40"/>
      <c r="C759" s="272"/>
      <c r="D759" s="272"/>
      <c r="E759" s="272"/>
      <c r="F759" s="402"/>
      <c r="G759" s="273"/>
    </row>
    <row r="760" spans="1:7" ht="12.75">
      <c r="A760" s="166">
        <v>24</v>
      </c>
      <c r="B760" s="40"/>
      <c r="C760" s="272"/>
      <c r="D760" s="272"/>
      <c r="E760" s="272"/>
      <c r="F760" s="402"/>
      <c r="G760" s="273"/>
    </row>
    <row r="761" spans="1:7" ht="13.5" thickBot="1">
      <c r="A761" s="167">
        <v>25</v>
      </c>
      <c r="B761" s="168"/>
      <c r="C761" s="274"/>
      <c r="D761" s="274"/>
      <c r="E761" s="274"/>
      <c r="F761" s="403"/>
      <c r="G761" s="275"/>
    </row>
    <row r="762" spans="1:7" ht="14.25" thickBot="1" thickTop="1">
      <c r="A762" s="667" t="s">
        <v>149</v>
      </c>
      <c r="B762" s="668"/>
      <c r="C762" s="407">
        <f>SUM(C737:C761)</f>
        <v>0</v>
      </c>
      <c r="D762" s="276">
        <f>SUM(D737:D761)</f>
        <v>0</v>
      </c>
      <c r="E762" s="276">
        <f>SUM(E737:E761)</f>
        <v>0</v>
      </c>
      <c r="F762" s="276">
        <f>SUM(F737:F761)</f>
        <v>0</v>
      </c>
      <c r="G762" s="277">
        <f>SUM(G737:G761)</f>
        <v>0</v>
      </c>
    </row>
    <row r="763" spans="1:5" ht="14.25" thickBot="1" thickTop="1">
      <c r="A763" s="74"/>
      <c r="B763" s="77"/>
      <c r="C763" s="78"/>
      <c r="D763" s="78"/>
      <c r="E763" s="78"/>
    </row>
    <row r="764" spans="1:7" ht="13.5" customHeight="1" thickTop="1">
      <c r="A764" s="641" t="s">
        <v>138</v>
      </c>
      <c r="B764" s="642"/>
      <c r="C764" s="642"/>
      <c r="D764" s="642"/>
      <c r="E764" s="642"/>
      <c r="F764" s="642"/>
      <c r="G764" s="643"/>
    </row>
    <row r="765" spans="1:7" ht="12.75" customHeight="1">
      <c r="A765" s="644"/>
      <c r="B765" s="645"/>
      <c r="C765" s="645"/>
      <c r="D765" s="645"/>
      <c r="E765" s="645"/>
      <c r="F765" s="645"/>
      <c r="G765" s="646"/>
    </row>
    <row r="766" spans="1:7" ht="13.5" customHeight="1" thickBot="1">
      <c r="A766" s="647"/>
      <c r="B766" s="648"/>
      <c r="C766" s="648"/>
      <c r="D766" s="648"/>
      <c r="E766" s="648"/>
      <c r="F766" s="648"/>
      <c r="G766" s="649"/>
    </row>
    <row r="767" spans="1:7" ht="24.75" thickBot="1" thickTop="1">
      <c r="A767" s="172" t="s">
        <v>159</v>
      </c>
      <c r="B767" s="173" t="s">
        <v>158</v>
      </c>
      <c r="C767" s="133" t="s">
        <v>670</v>
      </c>
      <c r="D767" s="133" t="s">
        <v>671</v>
      </c>
      <c r="E767" s="133" t="s">
        <v>672</v>
      </c>
      <c r="F767" s="396"/>
      <c r="G767" s="133" t="s">
        <v>582</v>
      </c>
    </row>
    <row r="768" spans="1:7" ht="18.75" thickTop="1">
      <c r="A768" s="183">
        <v>1</v>
      </c>
      <c r="B768" s="179" t="s">
        <v>434</v>
      </c>
      <c r="C768" s="284"/>
      <c r="D768" s="284"/>
      <c r="E768" s="284"/>
      <c r="F768" s="404"/>
      <c r="G768" s="233"/>
    </row>
    <row r="769" spans="1:7" ht="18">
      <c r="A769" s="170">
        <v>2</v>
      </c>
      <c r="B769" s="41" t="s">
        <v>460</v>
      </c>
      <c r="C769" s="280"/>
      <c r="D769" s="280"/>
      <c r="E769" s="280"/>
      <c r="F769" s="402"/>
      <c r="G769" s="235"/>
    </row>
    <row r="770" spans="1:7" ht="18">
      <c r="A770" s="170">
        <v>3</v>
      </c>
      <c r="B770" s="40" t="s">
        <v>19</v>
      </c>
      <c r="C770" s="280"/>
      <c r="D770" s="280"/>
      <c r="E770" s="280"/>
      <c r="F770" s="402"/>
      <c r="G770" s="235"/>
    </row>
    <row r="771" spans="1:7" ht="18">
      <c r="A771" s="170">
        <v>4</v>
      </c>
      <c r="B771" s="40" t="s">
        <v>20</v>
      </c>
      <c r="C771" s="280"/>
      <c r="D771" s="280"/>
      <c r="E771" s="280"/>
      <c r="F771" s="402"/>
      <c r="G771" s="235"/>
    </row>
    <row r="772" spans="1:7" ht="18">
      <c r="A772" s="170">
        <v>5</v>
      </c>
      <c r="B772" s="40" t="s">
        <v>21</v>
      </c>
      <c r="C772" s="280"/>
      <c r="D772" s="280"/>
      <c r="E772" s="280"/>
      <c r="F772" s="402"/>
      <c r="G772" s="235"/>
    </row>
    <row r="773" spans="1:7" ht="18">
      <c r="A773" s="170">
        <v>6</v>
      </c>
      <c r="B773" s="40" t="s">
        <v>22</v>
      </c>
      <c r="C773" s="280"/>
      <c r="D773" s="280"/>
      <c r="E773" s="280"/>
      <c r="F773" s="402"/>
      <c r="G773" s="235"/>
    </row>
    <row r="774" spans="1:7" ht="18">
      <c r="A774" s="170">
        <v>7</v>
      </c>
      <c r="B774" s="40" t="s">
        <v>23</v>
      </c>
      <c r="C774" s="280"/>
      <c r="D774" s="280"/>
      <c r="E774" s="280"/>
      <c r="F774" s="402"/>
      <c r="G774" s="235"/>
    </row>
    <row r="775" spans="1:7" ht="18">
      <c r="A775" s="170">
        <v>8</v>
      </c>
      <c r="B775" s="48" t="s">
        <v>208</v>
      </c>
      <c r="C775" s="280"/>
      <c r="D775" s="280"/>
      <c r="E775" s="280"/>
      <c r="F775" s="402"/>
      <c r="G775" s="235"/>
    </row>
    <row r="776" spans="1:7" ht="18.75" thickBot="1">
      <c r="A776" s="171">
        <v>9</v>
      </c>
      <c r="B776" s="158" t="s">
        <v>207</v>
      </c>
      <c r="C776" s="281"/>
      <c r="D776" s="281"/>
      <c r="E776" s="281"/>
      <c r="F776" s="403"/>
      <c r="G776" s="237"/>
    </row>
    <row r="777" spans="1:7" ht="14.25" thickBot="1" thickTop="1">
      <c r="A777" s="639" t="s">
        <v>8</v>
      </c>
      <c r="B777" s="640"/>
      <c r="C777" s="282">
        <f>SUM(C768:C776)</f>
        <v>0</v>
      </c>
      <c r="D777" s="282">
        <f>SUM(D768:D776)</f>
        <v>0</v>
      </c>
      <c r="E777" s="282">
        <f>SUM(E768:E776)</f>
        <v>0</v>
      </c>
      <c r="F777" s="282">
        <f>SUM(F768:F776)</f>
        <v>0</v>
      </c>
      <c r="G777" s="283">
        <f>SUM(G768:G776)</f>
        <v>0</v>
      </c>
    </row>
    <row r="778" spans="1:5" ht="13.5" thickTop="1">
      <c r="A778" s="5"/>
      <c r="B778" s="5"/>
      <c r="C778" s="72"/>
      <c r="D778" s="72"/>
      <c r="E778" s="72"/>
    </row>
    <row r="779" spans="1:5" ht="12.75">
      <c r="A779" s="5"/>
      <c r="B779" s="5"/>
      <c r="C779" s="72"/>
      <c r="D779" s="72"/>
      <c r="E779" s="72"/>
    </row>
    <row r="780" ht="13.5" thickBot="1"/>
    <row r="781" spans="1:7" ht="24.75" thickBot="1" thickTop="1">
      <c r="A781" s="180" t="s">
        <v>160</v>
      </c>
      <c r="B781" s="175" t="s">
        <v>163</v>
      </c>
      <c r="C781" s="133" t="s">
        <v>670</v>
      </c>
      <c r="D781" s="133" t="s">
        <v>671</v>
      </c>
      <c r="E781" s="133" t="s">
        <v>672</v>
      </c>
      <c r="F781" s="396"/>
      <c r="G781" s="133" t="s">
        <v>582</v>
      </c>
    </row>
    <row r="782" spans="1:7" ht="13.5" thickTop="1">
      <c r="A782" s="164">
        <v>1</v>
      </c>
      <c r="B782" s="165"/>
      <c r="C782" s="284"/>
      <c r="D782" s="284"/>
      <c r="E782" s="284"/>
      <c r="F782" s="404"/>
      <c r="G782" s="233"/>
    </row>
    <row r="783" spans="1:7" ht="12.75">
      <c r="A783" s="166">
        <v>2</v>
      </c>
      <c r="B783" s="40"/>
      <c r="C783" s="280"/>
      <c r="D783" s="280"/>
      <c r="E783" s="280"/>
      <c r="F783" s="402"/>
      <c r="G783" s="235"/>
    </row>
    <row r="784" spans="1:7" ht="12.75">
      <c r="A784" s="166">
        <v>3</v>
      </c>
      <c r="B784" s="40"/>
      <c r="C784" s="280"/>
      <c r="D784" s="280"/>
      <c r="E784" s="280"/>
      <c r="F784" s="402"/>
      <c r="G784" s="235"/>
    </row>
    <row r="785" spans="1:7" ht="12.75">
      <c r="A785" s="166">
        <v>4</v>
      </c>
      <c r="B785" s="40"/>
      <c r="C785" s="280"/>
      <c r="D785" s="280"/>
      <c r="E785" s="280"/>
      <c r="F785" s="402"/>
      <c r="G785" s="235"/>
    </row>
    <row r="786" spans="1:7" ht="12.75">
      <c r="A786" s="166">
        <v>5</v>
      </c>
      <c r="B786" s="40"/>
      <c r="C786" s="280"/>
      <c r="D786" s="280"/>
      <c r="E786" s="280"/>
      <c r="F786" s="402"/>
      <c r="G786" s="235"/>
    </row>
    <row r="787" spans="1:7" ht="12.75">
      <c r="A787" s="166">
        <v>6</v>
      </c>
      <c r="B787" s="40"/>
      <c r="C787" s="280"/>
      <c r="D787" s="280"/>
      <c r="E787" s="280"/>
      <c r="F787" s="402"/>
      <c r="G787" s="235"/>
    </row>
    <row r="788" spans="1:7" ht="12.75">
      <c r="A788" s="166">
        <v>7</v>
      </c>
      <c r="B788" s="40"/>
      <c r="C788" s="280"/>
      <c r="D788" s="280"/>
      <c r="E788" s="280"/>
      <c r="F788" s="402"/>
      <c r="G788" s="235"/>
    </row>
    <row r="789" spans="1:7" ht="12.75">
      <c r="A789" s="166">
        <v>8</v>
      </c>
      <c r="B789" s="40"/>
      <c r="C789" s="280"/>
      <c r="D789" s="280"/>
      <c r="E789" s="280"/>
      <c r="F789" s="402"/>
      <c r="G789" s="235"/>
    </row>
    <row r="790" spans="1:7" ht="12.75">
      <c r="A790" s="166">
        <v>9</v>
      </c>
      <c r="B790" s="40"/>
      <c r="C790" s="280"/>
      <c r="D790" s="280"/>
      <c r="E790" s="280"/>
      <c r="F790" s="402"/>
      <c r="G790" s="235"/>
    </row>
    <row r="791" spans="1:7" ht="12.75">
      <c r="A791" s="166">
        <v>10</v>
      </c>
      <c r="B791" s="40"/>
      <c r="C791" s="280"/>
      <c r="D791" s="280"/>
      <c r="E791" s="280"/>
      <c r="F791" s="402"/>
      <c r="G791" s="235"/>
    </row>
    <row r="792" spans="1:7" ht="12.75">
      <c r="A792" s="166">
        <v>11</v>
      </c>
      <c r="B792" s="40"/>
      <c r="C792" s="280"/>
      <c r="D792" s="280"/>
      <c r="E792" s="280"/>
      <c r="F792" s="402"/>
      <c r="G792" s="235"/>
    </row>
    <row r="793" spans="1:7" ht="12.75">
      <c r="A793" s="166">
        <v>12</v>
      </c>
      <c r="B793" s="40"/>
      <c r="C793" s="280"/>
      <c r="D793" s="280"/>
      <c r="E793" s="280"/>
      <c r="F793" s="402"/>
      <c r="G793" s="235"/>
    </row>
    <row r="794" spans="1:7" ht="12.75">
      <c r="A794" s="166">
        <v>13</v>
      </c>
      <c r="B794" s="40"/>
      <c r="C794" s="280"/>
      <c r="D794" s="280"/>
      <c r="E794" s="280"/>
      <c r="F794" s="402"/>
      <c r="G794" s="235"/>
    </row>
    <row r="795" spans="1:7" ht="12.75">
      <c r="A795" s="166">
        <v>14</v>
      </c>
      <c r="B795" s="40"/>
      <c r="C795" s="280"/>
      <c r="D795" s="280"/>
      <c r="E795" s="280"/>
      <c r="F795" s="402"/>
      <c r="G795" s="235"/>
    </row>
    <row r="796" spans="1:7" ht="13.5" thickBot="1">
      <c r="A796" s="167">
        <v>15</v>
      </c>
      <c r="B796" s="168"/>
      <c r="C796" s="281"/>
      <c r="D796" s="281"/>
      <c r="E796" s="281"/>
      <c r="F796" s="403"/>
      <c r="G796" s="237"/>
    </row>
    <row r="797" spans="1:7" ht="14.25" thickBot="1" thickTop="1">
      <c r="A797" s="639" t="s">
        <v>8</v>
      </c>
      <c r="B797" s="640"/>
      <c r="C797" s="282">
        <f>SUM(C782:C796)</f>
        <v>0</v>
      </c>
      <c r="D797" s="282">
        <f>SUM(D782:D796)</f>
        <v>0</v>
      </c>
      <c r="E797" s="282">
        <f>SUM(E782:E796)</f>
        <v>0</v>
      </c>
      <c r="F797" s="282">
        <f>SUM(F782:F796)</f>
        <v>0</v>
      </c>
      <c r="G797" s="283">
        <f>SUM(G782:G796)</f>
        <v>0</v>
      </c>
    </row>
    <row r="798" spans="1:5" ht="14.25" thickBot="1" thickTop="1">
      <c r="A798" s="5"/>
      <c r="B798" s="75"/>
      <c r="C798" s="76"/>
      <c r="D798" s="76"/>
      <c r="E798" s="76"/>
    </row>
    <row r="799" spans="1:7" ht="24.75" thickBot="1" thickTop="1">
      <c r="A799" s="174" t="s">
        <v>162</v>
      </c>
      <c r="B799" s="178" t="s">
        <v>161</v>
      </c>
      <c r="C799" s="133" t="s">
        <v>670</v>
      </c>
      <c r="D799" s="133" t="s">
        <v>671</v>
      </c>
      <c r="E799" s="133" t="s">
        <v>672</v>
      </c>
      <c r="F799" s="396"/>
      <c r="G799" s="133" t="s">
        <v>582</v>
      </c>
    </row>
    <row r="800" spans="1:7" ht="13.5" thickTop="1">
      <c r="A800" s="164">
        <v>1</v>
      </c>
      <c r="B800" s="165" t="s">
        <v>24</v>
      </c>
      <c r="C800" s="284"/>
      <c r="D800" s="284"/>
      <c r="E800" s="284"/>
      <c r="F800" s="404"/>
      <c r="G800" s="233"/>
    </row>
    <row r="801" spans="1:7" ht="12.75">
      <c r="A801" s="166">
        <v>2</v>
      </c>
      <c r="B801" s="40" t="s">
        <v>25</v>
      </c>
      <c r="C801" s="280"/>
      <c r="D801" s="280"/>
      <c r="E801" s="280"/>
      <c r="F801" s="402"/>
      <c r="G801" s="235"/>
    </row>
    <row r="802" spans="1:7" ht="12.75">
      <c r="A802" s="166">
        <v>3</v>
      </c>
      <c r="B802" s="40" t="s">
        <v>26</v>
      </c>
      <c r="C802" s="280"/>
      <c r="D802" s="280"/>
      <c r="E802" s="280"/>
      <c r="F802" s="402"/>
      <c r="G802" s="235"/>
    </row>
    <row r="803" spans="1:7" ht="12.75">
      <c r="A803" s="166">
        <v>4</v>
      </c>
      <c r="B803" s="40" t="s">
        <v>27</v>
      </c>
      <c r="C803" s="280"/>
      <c r="D803" s="280"/>
      <c r="E803" s="280"/>
      <c r="F803" s="402"/>
      <c r="G803" s="235"/>
    </row>
    <row r="804" spans="1:7" ht="12.75">
      <c r="A804" s="166">
        <v>5</v>
      </c>
      <c r="B804" s="40" t="s">
        <v>28</v>
      </c>
      <c r="C804" s="280"/>
      <c r="D804" s="280"/>
      <c r="E804" s="280"/>
      <c r="F804" s="402"/>
      <c r="G804" s="235"/>
    </row>
    <row r="805" spans="1:7" ht="12.75">
      <c r="A805" s="166">
        <v>6</v>
      </c>
      <c r="B805" s="40" t="s">
        <v>29</v>
      </c>
      <c r="C805" s="280"/>
      <c r="D805" s="280"/>
      <c r="E805" s="280"/>
      <c r="F805" s="402"/>
      <c r="G805" s="235"/>
    </row>
    <row r="806" spans="1:7" ht="12.75">
      <c r="A806" s="166">
        <v>7</v>
      </c>
      <c r="B806" s="40" t="s">
        <v>30</v>
      </c>
      <c r="C806" s="280"/>
      <c r="D806" s="280"/>
      <c r="E806" s="280"/>
      <c r="F806" s="402"/>
      <c r="G806" s="235"/>
    </row>
    <row r="807" spans="1:7" ht="12.75">
      <c r="A807" s="166">
        <v>8</v>
      </c>
      <c r="B807" s="40"/>
      <c r="C807" s="280"/>
      <c r="D807" s="280"/>
      <c r="E807" s="280"/>
      <c r="F807" s="402"/>
      <c r="G807" s="235"/>
    </row>
    <row r="808" spans="1:7" ht="12.75">
      <c r="A808" s="166">
        <v>9</v>
      </c>
      <c r="B808" s="40"/>
      <c r="C808" s="280"/>
      <c r="D808" s="280"/>
      <c r="E808" s="280"/>
      <c r="F808" s="402"/>
      <c r="G808" s="235"/>
    </row>
    <row r="809" spans="1:7" ht="12.75">
      <c r="A809" s="166">
        <v>10</v>
      </c>
      <c r="B809" s="40"/>
      <c r="C809" s="280"/>
      <c r="D809" s="280"/>
      <c r="E809" s="280"/>
      <c r="F809" s="402"/>
      <c r="G809" s="235"/>
    </row>
    <row r="810" spans="1:7" ht="12.75">
      <c r="A810" s="166">
        <v>11</v>
      </c>
      <c r="B810" s="40"/>
      <c r="C810" s="280"/>
      <c r="D810" s="280"/>
      <c r="E810" s="280"/>
      <c r="F810" s="402"/>
      <c r="G810" s="235"/>
    </row>
    <row r="811" spans="1:7" ht="12.75">
      <c r="A811" s="166">
        <v>12</v>
      </c>
      <c r="B811" s="40"/>
      <c r="C811" s="280"/>
      <c r="D811" s="280"/>
      <c r="E811" s="280"/>
      <c r="F811" s="402"/>
      <c r="G811" s="235"/>
    </row>
    <row r="812" spans="1:7" ht="12.75">
      <c r="A812" s="166">
        <v>13</v>
      </c>
      <c r="B812" s="40"/>
      <c r="C812" s="280"/>
      <c r="D812" s="280"/>
      <c r="E812" s="280"/>
      <c r="F812" s="402"/>
      <c r="G812" s="235"/>
    </row>
    <row r="813" spans="1:7" ht="12.75">
      <c r="A813" s="166">
        <v>14</v>
      </c>
      <c r="B813" s="40"/>
      <c r="C813" s="280"/>
      <c r="D813" s="280"/>
      <c r="E813" s="280"/>
      <c r="F813" s="402"/>
      <c r="G813" s="235"/>
    </row>
    <row r="814" spans="1:7" ht="12.75">
      <c r="A814" s="166">
        <v>15</v>
      </c>
      <c r="B814" s="40"/>
      <c r="C814" s="280"/>
      <c r="D814" s="280"/>
      <c r="E814" s="280"/>
      <c r="F814" s="402"/>
      <c r="G814" s="235"/>
    </row>
    <row r="815" spans="1:7" ht="12.75">
      <c r="A815" s="166">
        <v>16</v>
      </c>
      <c r="B815" s="40"/>
      <c r="C815" s="280"/>
      <c r="D815" s="280"/>
      <c r="E815" s="280"/>
      <c r="F815" s="402"/>
      <c r="G815" s="235"/>
    </row>
    <row r="816" spans="1:7" ht="12.75">
      <c r="A816" s="166">
        <v>17</v>
      </c>
      <c r="B816" s="40"/>
      <c r="C816" s="280"/>
      <c r="D816" s="280"/>
      <c r="E816" s="280"/>
      <c r="F816" s="402"/>
      <c r="G816" s="235"/>
    </row>
    <row r="817" spans="1:7" ht="12.75">
      <c r="A817" s="166">
        <v>18</v>
      </c>
      <c r="B817" s="40"/>
      <c r="C817" s="280"/>
      <c r="D817" s="280"/>
      <c r="E817" s="280"/>
      <c r="F817" s="402"/>
      <c r="G817" s="235"/>
    </row>
    <row r="818" spans="1:7" ht="12.75">
      <c r="A818" s="166">
        <v>19</v>
      </c>
      <c r="B818" s="40"/>
      <c r="C818" s="280"/>
      <c r="D818" s="280"/>
      <c r="E818" s="280"/>
      <c r="F818" s="402"/>
      <c r="G818" s="235"/>
    </row>
    <row r="819" spans="1:7" ht="13.5" thickBot="1">
      <c r="A819" s="167">
        <v>20</v>
      </c>
      <c r="B819" s="168"/>
      <c r="C819" s="281"/>
      <c r="D819" s="281"/>
      <c r="E819" s="281"/>
      <c r="F819" s="403"/>
      <c r="G819" s="237"/>
    </row>
    <row r="820" spans="1:7" ht="14.25" thickBot="1" thickTop="1">
      <c r="A820" s="667" t="s">
        <v>8</v>
      </c>
      <c r="B820" s="668"/>
      <c r="C820" s="400">
        <f>SUM(C800:C819)</f>
        <v>0</v>
      </c>
      <c r="D820" s="282">
        <f>SUM(D800:D819)</f>
        <v>0</v>
      </c>
      <c r="E820" s="282">
        <f>SUM(E800:E819)</f>
        <v>0</v>
      </c>
      <c r="F820" s="282">
        <f>SUM(F800:F819)</f>
        <v>0</v>
      </c>
      <c r="G820" s="283">
        <f>SUM(G800:G819)</f>
        <v>0</v>
      </c>
    </row>
    <row r="821" spans="1:5" ht="14.25" thickBot="1" thickTop="1">
      <c r="A821" s="5"/>
      <c r="B821" s="75"/>
      <c r="C821" s="76"/>
      <c r="D821" s="76"/>
      <c r="E821" s="76"/>
    </row>
    <row r="822" spans="1:7" ht="14.25" thickBot="1" thickTop="1">
      <c r="A822" s="639" t="s">
        <v>47</v>
      </c>
      <c r="B822" s="640"/>
      <c r="C822" s="276">
        <f>C777+C797+C820</f>
        <v>0</v>
      </c>
      <c r="D822" s="276">
        <f>D777+D797+D820</f>
        <v>0</v>
      </c>
      <c r="E822" s="276">
        <f>E777+E797+E820</f>
        <v>0</v>
      </c>
      <c r="F822" s="276">
        <f>F777+F797+F820</f>
        <v>0</v>
      </c>
      <c r="G822" s="277">
        <f>G777+G797+G820</f>
        <v>0</v>
      </c>
    </row>
    <row r="823" spans="1:7" ht="14.25" thickBot="1" thickTop="1">
      <c r="A823" s="639" t="s">
        <v>284</v>
      </c>
      <c r="B823" s="640"/>
      <c r="C823" s="276">
        <f>C762-C822</f>
        <v>0</v>
      </c>
      <c r="D823" s="276">
        <f>D762-D822</f>
        <v>0</v>
      </c>
      <c r="E823" s="276">
        <f>E762-E822</f>
        <v>0</v>
      </c>
      <c r="F823" s="276">
        <f>F762-F822</f>
        <v>0</v>
      </c>
      <c r="G823" s="277">
        <f>G762-G822</f>
        <v>0</v>
      </c>
    </row>
    <row r="824" spans="1:5" ht="13.5" thickTop="1">
      <c r="A824" s="105"/>
      <c r="B824" s="105"/>
      <c r="C824" s="106"/>
      <c r="D824" s="106"/>
      <c r="E824" s="106"/>
    </row>
    <row r="825" spans="1:5" ht="12.75">
      <c r="A825" s="105"/>
      <c r="B825" s="105"/>
      <c r="C825" s="106"/>
      <c r="D825" s="106"/>
      <c r="E825" s="106"/>
    </row>
    <row r="826" spans="1:5" ht="12.75">
      <c r="A826" s="105"/>
      <c r="B826" s="105"/>
      <c r="C826" s="106"/>
      <c r="D826" s="106"/>
      <c r="E826" s="106"/>
    </row>
    <row r="827" spans="1:5" ht="12.75">
      <c r="A827" s="105"/>
      <c r="B827" s="105"/>
      <c r="C827" s="106"/>
      <c r="D827" s="106"/>
      <c r="E827" s="106"/>
    </row>
    <row r="828" spans="1:5" ht="12.75">
      <c r="A828" s="105"/>
      <c r="B828" s="105"/>
      <c r="C828" s="106"/>
      <c r="D828" s="106"/>
      <c r="E828" s="106"/>
    </row>
    <row r="829" spans="1:5" ht="12.75">
      <c r="A829" s="105"/>
      <c r="B829" s="105"/>
      <c r="C829" s="106"/>
      <c r="D829" s="106"/>
      <c r="E829" s="106"/>
    </row>
    <row r="830" spans="1:5" ht="12.75">
      <c r="A830" s="105"/>
      <c r="B830" s="105"/>
      <c r="C830" s="106"/>
      <c r="D830" s="106"/>
      <c r="E830" s="106"/>
    </row>
    <row r="831" spans="1:5" ht="12.75">
      <c r="A831" s="105"/>
      <c r="B831" s="105"/>
      <c r="C831" s="106"/>
      <c r="D831" s="106"/>
      <c r="E831" s="106"/>
    </row>
    <row r="832" spans="1:5" ht="12.75">
      <c r="A832" s="105"/>
      <c r="B832" s="105"/>
      <c r="C832" s="106"/>
      <c r="D832" s="106"/>
      <c r="E832" s="106"/>
    </row>
    <row r="833" spans="1:5" ht="12.75">
      <c r="A833" s="105"/>
      <c r="B833" s="105"/>
      <c r="C833" s="106"/>
      <c r="D833" s="106"/>
      <c r="E833" s="106"/>
    </row>
    <row r="834" spans="1:5" ht="12.75">
      <c r="A834" s="105"/>
      <c r="B834" s="105"/>
      <c r="C834" s="106"/>
      <c r="D834" s="106"/>
      <c r="E834" s="106"/>
    </row>
    <row r="835" spans="1:5" ht="12.75">
      <c r="A835" s="105"/>
      <c r="B835" s="105"/>
      <c r="C835" s="106"/>
      <c r="D835" s="106"/>
      <c r="E835" s="106"/>
    </row>
    <row r="836" spans="1:5" ht="12.75">
      <c r="A836" s="105"/>
      <c r="B836" s="105"/>
      <c r="C836" s="106"/>
      <c r="D836" s="106"/>
      <c r="E836" s="106"/>
    </row>
    <row r="837" spans="1:5" ht="13.5" thickBot="1">
      <c r="A837" s="105"/>
      <c r="B837" s="105"/>
      <c r="C837" s="106"/>
      <c r="D837" s="106"/>
      <c r="E837" s="106"/>
    </row>
    <row r="838" spans="1:7" ht="13.5" customHeight="1" thickBot="1" thickTop="1">
      <c r="A838" s="655" t="s">
        <v>386</v>
      </c>
      <c r="B838" s="656"/>
      <c r="C838" s="656"/>
      <c r="D838" s="656"/>
      <c r="E838" s="656"/>
      <c r="F838" s="656"/>
      <c r="G838" s="657"/>
    </row>
    <row r="839" spans="1:7" ht="12.75" customHeight="1" thickBot="1" thickTop="1">
      <c r="A839" s="655"/>
      <c r="B839" s="656"/>
      <c r="C839" s="656"/>
      <c r="D839" s="656"/>
      <c r="E839" s="656"/>
      <c r="F839" s="656"/>
      <c r="G839" s="657"/>
    </row>
    <row r="840" spans="1:7" ht="13.5" customHeight="1" thickBot="1" thickTop="1">
      <c r="A840" s="655"/>
      <c r="B840" s="656"/>
      <c r="C840" s="656"/>
      <c r="D840" s="656"/>
      <c r="E840" s="656"/>
      <c r="F840" s="656"/>
      <c r="G840" s="657"/>
    </row>
    <row r="841" spans="1:7" ht="13.5" customHeight="1" thickBot="1" thickTop="1">
      <c r="A841" s="652" t="s">
        <v>136</v>
      </c>
      <c r="B841" s="653"/>
      <c r="C841" s="653"/>
      <c r="D841" s="653"/>
      <c r="E841" s="653"/>
      <c r="F841" s="653"/>
      <c r="G841" s="654"/>
    </row>
    <row r="842" spans="1:7" ht="13.5" customHeight="1" thickBot="1" thickTop="1">
      <c r="A842" s="652"/>
      <c r="B842" s="653"/>
      <c r="C842" s="653"/>
      <c r="D842" s="653"/>
      <c r="E842" s="653"/>
      <c r="F842" s="653"/>
      <c r="G842" s="654"/>
    </row>
    <row r="843" spans="1:7" ht="24.75" thickBot="1" thickTop="1">
      <c r="A843" s="665"/>
      <c r="B843" s="666"/>
      <c r="C843" s="133" t="s">
        <v>670</v>
      </c>
      <c r="D843" s="133" t="s">
        <v>671</v>
      </c>
      <c r="E843" s="133" t="s">
        <v>672</v>
      </c>
      <c r="F843" s="396"/>
      <c r="G843" s="133" t="s">
        <v>582</v>
      </c>
    </row>
    <row r="844" spans="1:7" ht="13.5" thickTop="1">
      <c r="A844" s="164">
        <v>1</v>
      </c>
      <c r="B844" s="165"/>
      <c r="C844" s="270"/>
      <c r="D844" s="270"/>
      <c r="E844" s="270"/>
      <c r="F844" s="404"/>
      <c r="G844" s="271"/>
    </row>
    <row r="845" spans="1:7" ht="12.75">
      <c r="A845" s="166">
        <v>2</v>
      </c>
      <c r="B845" s="40"/>
      <c r="C845" s="272"/>
      <c r="D845" s="272"/>
      <c r="E845" s="272"/>
      <c r="F845" s="402"/>
      <c r="G845" s="273"/>
    </row>
    <row r="846" spans="1:7" ht="12.75">
      <c r="A846" s="166">
        <v>3</v>
      </c>
      <c r="B846" s="40"/>
      <c r="C846" s="272"/>
      <c r="D846" s="272"/>
      <c r="E846" s="272"/>
      <c r="F846" s="402"/>
      <c r="G846" s="273"/>
    </row>
    <row r="847" spans="1:7" ht="12.75">
      <c r="A847" s="166">
        <v>4</v>
      </c>
      <c r="B847" s="40"/>
      <c r="C847" s="272"/>
      <c r="D847" s="272"/>
      <c r="E847" s="272"/>
      <c r="F847" s="402"/>
      <c r="G847" s="273"/>
    </row>
    <row r="848" spans="1:7" ht="12.75">
      <c r="A848" s="166">
        <v>5</v>
      </c>
      <c r="B848" s="40"/>
      <c r="C848" s="272"/>
      <c r="D848" s="272"/>
      <c r="E848" s="272"/>
      <c r="F848" s="402"/>
      <c r="G848" s="273"/>
    </row>
    <row r="849" spans="1:7" ht="12.75">
      <c r="A849" s="166">
        <v>6</v>
      </c>
      <c r="B849" s="40"/>
      <c r="C849" s="272"/>
      <c r="D849" s="272"/>
      <c r="E849" s="272"/>
      <c r="F849" s="402"/>
      <c r="G849" s="273"/>
    </row>
    <row r="850" spans="1:7" ht="12.75">
      <c r="A850" s="166">
        <v>7</v>
      </c>
      <c r="B850" s="40"/>
      <c r="C850" s="272"/>
      <c r="D850" s="272"/>
      <c r="E850" s="272"/>
      <c r="F850" s="402"/>
      <c r="G850" s="273"/>
    </row>
    <row r="851" spans="1:7" ht="12.75">
      <c r="A851" s="166">
        <v>8</v>
      </c>
      <c r="B851" s="40"/>
      <c r="C851" s="272"/>
      <c r="D851" s="272"/>
      <c r="E851" s="272"/>
      <c r="F851" s="402"/>
      <c r="G851" s="273"/>
    </row>
    <row r="852" spans="1:7" ht="12.75">
      <c r="A852" s="166">
        <v>9</v>
      </c>
      <c r="B852" s="40"/>
      <c r="C852" s="272"/>
      <c r="D852" s="272"/>
      <c r="E852" s="272"/>
      <c r="F852" s="402"/>
      <c r="G852" s="273"/>
    </row>
    <row r="853" spans="1:7" ht="12.75">
      <c r="A853" s="166">
        <v>10</v>
      </c>
      <c r="B853" s="40"/>
      <c r="C853" s="272"/>
      <c r="D853" s="272"/>
      <c r="E853" s="272"/>
      <c r="F853" s="402"/>
      <c r="G853" s="273"/>
    </row>
    <row r="854" spans="1:7" ht="12.75">
      <c r="A854" s="166">
        <v>11</v>
      </c>
      <c r="B854" s="40"/>
      <c r="C854" s="272"/>
      <c r="D854" s="272"/>
      <c r="E854" s="272"/>
      <c r="F854" s="402"/>
      <c r="G854" s="273"/>
    </row>
    <row r="855" spans="1:7" ht="12.75">
      <c r="A855" s="166">
        <v>12</v>
      </c>
      <c r="B855" s="40"/>
      <c r="C855" s="272"/>
      <c r="D855" s="272"/>
      <c r="E855" s="272"/>
      <c r="F855" s="402"/>
      <c r="G855" s="273"/>
    </row>
    <row r="856" spans="1:7" ht="12.75">
      <c r="A856" s="166">
        <v>13</v>
      </c>
      <c r="B856" s="40"/>
      <c r="C856" s="272"/>
      <c r="D856" s="272"/>
      <c r="E856" s="272"/>
      <c r="F856" s="402"/>
      <c r="G856" s="273"/>
    </row>
    <row r="857" spans="1:7" ht="12.75">
      <c r="A857" s="166">
        <v>14</v>
      </c>
      <c r="B857" s="40"/>
      <c r="C857" s="272"/>
      <c r="D857" s="272"/>
      <c r="E857" s="272"/>
      <c r="F857" s="402"/>
      <c r="G857" s="273"/>
    </row>
    <row r="858" spans="1:7" ht="12.75">
      <c r="A858" s="166">
        <v>15</v>
      </c>
      <c r="B858" s="40"/>
      <c r="C858" s="272"/>
      <c r="D858" s="272"/>
      <c r="E858" s="272"/>
      <c r="F858" s="402"/>
      <c r="G858" s="273"/>
    </row>
    <row r="859" spans="1:7" ht="12.75">
      <c r="A859" s="166">
        <v>16</v>
      </c>
      <c r="B859" s="40"/>
      <c r="C859" s="272"/>
      <c r="D859" s="272"/>
      <c r="E859" s="272"/>
      <c r="F859" s="402"/>
      <c r="G859" s="273"/>
    </row>
    <row r="860" spans="1:7" ht="12.75">
      <c r="A860" s="166">
        <v>17</v>
      </c>
      <c r="B860" s="40"/>
      <c r="C860" s="272"/>
      <c r="D860" s="272"/>
      <c r="E860" s="272"/>
      <c r="F860" s="402"/>
      <c r="G860" s="273"/>
    </row>
    <row r="861" spans="1:7" ht="12.75">
      <c r="A861" s="166">
        <v>18</v>
      </c>
      <c r="B861" s="40"/>
      <c r="C861" s="272"/>
      <c r="D861" s="272"/>
      <c r="E861" s="272"/>
      <c r="F861" s="402"/>
      <c r="G861" s="273"/>
    </row>
    <row r="862" spans="1:7" ht="12.75">
      <c r="A862" s="166">
        <v>19</v>
      </c>
      <c r="B862" s="40"/>
      <c r="C862" s="272"/>
      <c r="D862" s="272"/>
      <c r="E862" s="272"/>
      <c r="F862" s="402"/>
      <c r="G862" s="273"/>
    </row>
    <row r="863" spans="1:7" ht="12.75">
      <c r="A863" s="166">
        <v>20</v>
      </c>
      <c r="B863" s="40"/>
      <c r="C863" s="272"/>
      <c r="D863" s="272"/>
      <c r="E863" s="272"/>
      <c r="F863" s="402"/>
      <c r="G863" s="273"/>
    </row>
    <row r="864" spans="1:7" ht="12.75">
      <c r="A864" s="166">
        <v>21</v>
      </c>
      <c r="B864" s="40"/>
      <c r="C864" s="272"/>
      <c r="D864" s="272"/>
      <c r="E864" s="272"/>
      <c r="F864" s="402"/>
      <c r="G864" s="273"/>
    </row>
    <row r="865" spans="1:7" ht="12.75">
      <c r="A865" s="166">
        <v>22</v>
      </c>
      <c r="B865" s="40"/>
      <c r="C865" s="272"/>
      <c r="D865" s="272"/>
      <c r="E865" s="272"/>
      <c r="F865" s="402"/>
      <c r="G865" s="273"/>
    </row>
    <row r="866" spans="1:7" ht="12.75">
      <c r="A866" s="166">
        <v>23</v>
      </c>
      <c r="B866" s="40"/>
      <c r="C866" s="272"/>
      <c r="D866" s="272"/>
      <c r="E866" s="272"/>
      <c r="F866" s="402"/>
      <c r="G866" s="273"/>
    </row>
    <row r="867" spans="1:7" ht="12.75">
      <c r="A867" s="166">
        <v>24</v>
      </c>
      <c r="B867" s="40"/>
      <c r="C867" s="272"/>
      <c r="D867" s="272"/>
      <c r="E867" s="272"/>
      <c r="F867" s="402"/>
      <c r="G867" s="273"/>
    </row>
    <row r="868" spans="1:7" ht="13.5" thickBot="1">
      <c r="A868" s="167">
        <v>25</v>
      </c>
      <c r="B868" s="168"/>
      <c r="C868" s="274"/>
      <c r="D868" s="274"/>
      <c r="E868" s="274"/>
      <c r="F868" s="403"/>
      <c r="G868" s="275"/>
    </row>
    <row r="869" spans="1:7" ht="14.25" thickBot="1" thickTop="1">
      <c r="A869" s="639" t="s">
        <v>149</v>
      </c>
      <c r="B869" s="640"/>
      <c r="C869" s="276">
        <f>SUM(C844:C868)</f>
        <v>0</v>
      </c>
      <c r="D869" s="276">
        <f>SUM(D844:D868)</f>
        <v>0</v>
      </c>
      <c r="E869" s="276">
        <f>SUM(E844:E868)</f>
        <v>0</v>
      </c>
      <c r="F869" s="276">
        <f>SUM(F844:F868)</f>
        <v>0</v>
      </c>
      <c r="G869" s="277">
        <f>SUM(G844:G868)</f>
        <v>0</v>
      </c>
    </row>
    <row r="870" spans="1:5" ht="14.25" thickBot="1" thickTop="1">
      <c r="A870" s="74"/>
      <c r="B870" s="77"/>
      <c r="C870" s="78"/>
      <c r="D870" s="78"/>
      <c r="E870" s="78"/>
    </row>
    <row r="871" spans="1:7" ht="13.5" customHeight="1" thickTop="1">
      <c r="A871" s="641" t="s">
        <v>138</v>
      </c>
      <c r="B871" s="642"/>
      <c r="C871" s="642"/>
      <c r="D871" s="642"/>
      <c r="E871" s="642"/>
      <c r="F871" s="642"/>
      <c r="G871" s="643"/>
    </row>
    <row r="872" spans="1:7" ht="12.75" customHeight="1">
      <c r="A872" s="644"/>
      <c r="B872" s="645"/>
      <c r="C872" s="645"/>
      <c r="D872" s="645"/>
      <c r="E872" s="645"/>
      <c r="F872" s="645"/>
      <c r="G872" s="646"/>
    </row>
    <row r="873" spans="1:7" ht="13.5" customHeight="1" thickBot="1">
      <c r="A873" s="647"/>
      <c r="B873" s="648"/>
      <c r="C873" s="648"/>
      <c r="D873" s="648"/>
      <c r="E873" s="648"/>
      <c r="F873" s="648"/>
      <c r="G873" s="649"/>
    </row>
    <row r="874" spans="1:7" ht="24.75" thickBot="1" thickTop="1">
      <c r="A874" s="172" t="s">
        <v>159</v>
      </c>
      <c r="B874" s="173" t="s">
        <v>158</v>
      </c>
      <c r="C874" s="133" t="s">
        <v>670</v>
      </c>
      <c r="D874" s="133" t="s">
        <v>671</v>
      </c>
      <c r="E874" s="133" t="s">
        <v>672</v>
      </c>
      <c r="F874" s="396"/>
      <c r="G874" s="133" t="s">
        <v>582</v>
      </c>
    </row>
    <row r="875" spans="1:7" ht="18.75" thickTop="1">
      <c r="A875" s="183">
        <v>1</v>
      </c>
      <c r="B875" s="179" t="s">
        <v>434</v>
      </c>
      <c r="C875" s="284"/>
      <c r="D875" s="284"/>
      <c r="E875" s="284"/>
      <c r="F875" s="404"/>
      <c r="G875" s="233"/>
    </row>
    <row r="876" spans="1:7" ht="18">
      <c r="A876" s="170">
        <v>2</v>
      </c>
      <c r="B876" s="41" t="s">
        <v>460</v>
      </c>
      <c r="C876" s="280"/>
      <c r="D876" s="280"/>
      <c r="E876" s="280"/>
      <c r="F876" s="402"/>
      <c r="G876" s="235"/>
    </row>
    <row r="877" spans="1:7" ht="18">
      <c r="A877" s="170">
        <v>3</v>
      </c>
      <c r="B877" s="40" t="s">
        <v>19</v>
      </c>
      <c r="C877" s="280"/>
      <c r="D877" s="280"/>
      <c r="E877" s="280"/>
      <c r="F877" s="402"/>
      <c r="G877" s="235"/>
    </row>
    <row r="878" spans="1:7" ht="18">
      <c r="A878" s="170">
        <v>4</v>
      </c>
      <c r="B878" s="40" t="s">
        <v>20</v>
      </c>
      <c r="C878" s="280"/>
      <c r="D878" s="280"/>
      <c r="E878" s="280"/>
      <c r="F878" s="402"/>
      <c r="G878" s="235"/>
    </row>
    <row r="879" spans="1:7" ht="18">
      <c r="A879" s="170">
        <v>5</v>
      </c>
      <c r="B879" s="40" t="s">
        <v>21</v>
      </c>
      <c r="C879" s="280"/>
      <c r="D879" s="280"/>
      <c r="E879" s="280"/>
      <c r="F879" s="402"/>
      <c r="G879" s="235"/>
    </row>
    <row r="880" spans="1:7" ht="18">
      <c r="A880" s="170">
        <v>6</v>
      </c>
      <c r="B880" s="40" t="s">
        <v>22</v>
      </c>
      <c r="C880" s="280"/>
      <c r="D880" s="280"/>
      <c r="E880" s="280"/>
      <c r="F880" s="402"/>
      <c r="G880" s="235"/>
    </row>
    <row r="881" spans="1:7" ht="18">
      <c r="A881" s="170">
        <v>7</v>
      </c>
      <c r="B881" s="40" t="s">
        <v>23</v>
      </c>
      <c r="C881" s="280"/>
      <c r="D881" s="280"/>
      <c r="E881" s="280"/>
      <c r="F881" s="402"/>
      <c r="G881" s="235"/>
    </row>
    <row r="882" spans="1:7" ht="18">
      <c r="A882" s="170">
        <v>8</v>
      </c>
      <c r="B882" s="48" t="s">
        <v>208</v>
      </c>
      <c r="C882" s="280"/>
      <c r="D882" s="280"/>
      <c r="E882" s="280"/>
      <c r="F882" s="402"/>
      <c r="G882" s="235"/>
    </row>
    <row r="883" spans="1:7" ht="18.75" thickBot="1">
      <c r="A883" s="171">
        <v>9</v>
      </c>
      <c r="B883" s="158" t="s">
        <v>207</v>
      </c>
      <c r="C883" s="281"/>
      <c r="D883" s="281"/>
      <c r="E883" s="281"/>
      <c r="F883" s="403"/>
      <c r="G883" s="237"/>
    </row>
    <row r="884" spans="1:7" ht="14.25" thickBot="1" thickTop="1">
      <c r="A884" s="639" t="s">
        <v>8</v>
      </c>
      <c r="B884" s="640"/>
      <c r="C884" s="282">
        <f>SUM(C875:C883)</f>
        <v>0</v>
      </c>
      <c r="D884" s="282">
        <f>SUM(D875:D883)</f>
        <v>0</v>
      </c>
      <c r="E884" s="282">
        <f>SUM(E875:E883)</f>
        <v>0</v>
      </c>
      <c r="F884" s="282">
        <f>SUM(F875:F883)</f>
        <v>0</v>
      </c>
      <c r="G884" s="283">
        <f>SUM(G875:G883)</f>
        <v>0</v>
      </c>
    </row>
    <row r="885" spans="1:5" ht="13.5" thickTop="1">
      <c r="A885" s="5"/>
      <c r="B885" s="5"/>
      <c r="C885" s="72"/>
      <c r="D885" s="72"/>
      <c r="E885" s="72"/>
    </row>
    <row r="886" spans="1:5" ht="12.75">
      <c r="A886" s="5"/>
      <c r="B886" s="5"/>
      <c r="C886" s="72"/>
      <c r="D886" s="72"/>
      <c r="E886" s="72"/>
    </row>
    <row r="887" ht="13.5" thickBot="1"/>
    <row r="888" spans="1:7" ht="24.75" thickBot="1" thickTop="1">
      <c r="A888" s="180" t="s">
        <v>160</v>
      </c>
      <c r="B888" s="175" t="s">
        <v>163</v>
      </c>
      <c r="C888" s="133" t="s">
        <v>670</v>
      </c>
      <c r="D888" s="133" t="s">
        <v>671</v>
      </c>
      <c r="E888" s="133" t="s">
        <v>672</v>
      </c>
      <c r="F888" s="396"/>
      <c r="G888" s="133" t="s">
        <v>582</v>
      </c>
    </row>
    <row r="889" spans="1:7" ht="13.5" thickTop="1">
      <c r="A889" s="164">
        <v>1</v>
      </c>
      <c r="B889" s="165"/>
      <c r="C889" s="284"/>
      <c r="D889" s="284"/>
      <c r="E889" s="284"/>
      <c r="F889" s="404"/>
      <c r="G889" s="233"/>
    </row>
    <row r="890" spans="1:7" ht="12.75">
      <c r="A890" s="166">
        <v>2</v>
      </c>
      <c r="B890" s="40"/>
      <c r="C890" s="280"/>
      <c r="D890" s="280"/>
      <c r="E890" s="280"/>
      <c r="F890" s="402"/>
      <c r="G890" s="235"/>
    </row>
    <row r="891" spans="1:7" ht="12.75">
      <c r="A891" s="166">
        <v>3</v>
      </c>
      <c r="B891" s="40"/>
      <c r="C891" s="280"/>
      <c r="D891" s="280"/>
      <c r="E891" s="280"/>
      <c r="F891" s="402"/>
      <c r="G891" s="235"/>
    </row>
    <row r="892" spans="1:7" ht="12.75">
      <c r="A892" s="166">
        <v>4</v>
      </c>
      <c r="B892" s="40"/>
      <c r="C892" s="280"/>
      <c r="D892" s="280"/>
      <c r="E892" s="280"/>
      <c r="F892" s="402"/>
      <c r="G892" s="235"/>
    </row>
    <row r="893" spans="1:7" ht="12.75">
      <c r="A893" s="166">
        <v>5</v>
      </c>
      <c r="B893" s="40"/>
      <c r="C893" s="280"/>
      <c r="D893" s="280"/>
      <c r="E893" s="280"/>
      <c r="F893" s="402"/>
      <c r="G893" s="235"/>
    </row>
    <row r="894" spans="1:7" ht="12.75">
      <c r="A894" s="166">
        <v>6</v>
      </c>
      <c r="B894" s="40"/>
      <c r="C894" s="280"/>
      <c r="D894" s="280"/>
      <c r="E894" s="280"/>
      <c r="F894" s="402"/>
      <c r="G894" s="235"/>
    </row>
    <row r="895" spans="1:7" ht="12.75">
      <c r="A895" s="166">
        <v>7</v>
      </c>
      <c r="B895" s="40"/>
      <c r="C895" s="280"/>
      <c r="D895" s="280"/>
      <c r="E895" s="280"/>
      <c r="F895" s="402"/>
      <c r="G895" s="235"/>
    </row>
    <row r="896" spans="1:7" ht="12.75">
      <c r="A896" s="166">
        <v>8</v>
      </c>
      <c r="B896" s="40"/>
      <c r="C896" s="280"/>
      <c r="D896" s="280"/>
      <c r="E896" s="280"/>
      <c r="F896" s="402"/>
      <c r="G896" s="235"/>
    </row>
    <row r="897" spans="1:7" ht="12.75">
      <c r="A897" s="166">
        <v>9</v>
      </c>
      <c r="B897" s="40"/>
      <c r="C897" s="280"/>
      <c r="D897" s="280"/>
      <c r="E897" s="280"/>
      <c r="F897" s="402"/>
      <c r="G897" s="235"/>
    </row>
    <row r="898" spans="1:7" ht="12.75">
      <c r="A898" s="166">
        <v>10</v>
      </c>
      <c r="B898" s="40"/>
      <c r="C898" s="280"/>
      <c r="D898" s="280"/>
      <c r="E898" s="280"/>
      <c r="F898" s="402"/>
      <c r="G898" s="235"/>
    </row>
    <row r="899" spans="1:7" ht="13.5" customHeight="1">
      <c r="A899" s="166">
        <v>11</v>
      </c>
      <c r="B899" s="40"/>
      <c r="C899" s="280"/>
      <c r="D899" s="280"/>
      <c r="E899" s="280"/>
      <c r="F899" s="402"/>
      <c r="G899" s="235"/>
    </row>
    <row r="900" spans="1:7" ht="12.75" customHeight="1">
      <c r="A900" s="166">
        <v>12</v>
      </c>
      <c r="B900" s="40"/>
      <c r="C900" s="280"/>
      <c r="D900" s="280"/>
      <c r="E900" s="280"/>
      <c r="F900" s="402"/>
      <c r="G900" s="235"/>
    </row>
    <row r="901" spans="1:7" ht="13.5" customHeight="1">
      <c r="A901" s="166">
        <v>13</v>
      </c>
      <c r="B901" s="40"/>
      <c r="C901" s="280"/>
      <c r="D901" s="280"/>
      <c r="E901" s="280"/>
      <c r="F901" s="402"/>
      <c r="G901" s="235"/>
    </row>
    <row r="902" spans="1:7" ht="13.5" customHeight="1">
      <c r="A902" s="166">
        <v>14</v>
      </c>
      <c r="B902" s="40"/>
      <c r="C902" s="280"/>
      <c r="D902" s="280"/>
      <c r="E902" s="280"/>
      <c r="F902" s="402"/>
      <c r="G902" s="235"/>
    </row>
    <row r="903" spans="1:7" ht="13.5" customHeight="1" thickBot="1">
      <c r="A903" s="167">
        <v>15</v>
      </c>
      <c r="B903" s="168"/>
      <c r="C903" s="281"/>
      <c r="D903" s="281"/>
      <c r="E903" s="281"/>
      <c r="F903" s="403"/>
      <c r="G903" s="237"/>
    </row>
    <row r="904" spans="1:7" ht="14.25" thickBot="1" thickTop="1">
      <c r="A904" s="639" t="s">
        <v>8</v>
      </c>
      <c r="B904" s="640"/>
      <c r="C904" s="282">
        <f>SUM(C889:C903)</f>
        <v>0</v>
      </c>
      <c r="D904" s="282">
        <f>SUM(D889:D903)</f>
        <v>0</v>
      </c>
      <c r="E904" s="282">
        <f>SUM(E889:E903)</f>
        <v>0</v>
      </c>
      <c r="F904" s="282">
        <f>SUM(F889:F903)</f>
        <v>0</v>
      </c>
      <c r="G904" s="283">
        <f>SUM(G889:G903)</f>
        <v>0</v>
      </c>
    </row>
    <row r="905" spans="1:5" ht="14.25" thickBot="1" thickTop="1">
      <c r="A905" s="5"/>
      <c r="B905" s="75"/>
      <c r="C905" s="76"/>
      <c r="D905" s="76"/>
      <c r="E905" s="76"/>
    </row>
    <row r="906" spans="1:7" ht="24.75" thickBot="1" thickTop="1">
      <c r="A906" s="174" t="s">
        <v>162</v>
      </c>
      <c r="B906" s="178" t="s">
        <v>161</v>
      </c>
      <c r="C906" s="133" t="s">
        <v>670</v>
      </c>
      <c r="D906" s="133" t="s">
        <v>671</v>
      </c>
      <c r="E906" s="133" t="s">
        <v>672</v>
      </c>
      <c r="F906" s="396"/>
      <c r="G906" s="133" t="s">
        <v>582</v>
      </c>
    </row>
    <row r="907" spans="1:7" ht="13.5" thickTop="1">
      <c r="A907" s="164">
        <v>1</v>
      </c>
      <c r="B907" s="165" t="s">
        <v>24</v>
      </c>
      <c r="C907" s="284"/>
      <c r="D907" s="284"/>
      <c r="E907" s="284"/>
      <c r="F907" s="404"/>
      <c r="G907" s="233"/>
    </row>
    <row r="908" spans="1:7" ht="12.75">
      <c r="A908" s="166">
        <v>2</v>
      </c>
      <c r="B908" s="40" t="s">
        <v>25</v>
      </c>
      <c r="C908" s="280"/>
      <c r="D908" s="280"/>
      <c r="E908" s="280"/>
      <c r="F908" s="402"/>
      <c r="G908" s="235"/>
    </row>
    <row r="909" spans="1:7" ht="12.75">
      <c r="A909" s="166">
        <v>3</v>
      </c>
      <c r="B909" s="40" t="s">
        <v>26</v>
      </c>
      <c r="C909" s="280"/>
      <c r="D909" s="280"/>
      <c r="E909" s="280"/>
      <c r="F909" s="402"/>
      <c r="G909" s="235"/>
    </row>
    <row r="910" spans="1:7" ht="12.75">
      <c r="A910" s="166">
        <v>4</v>
      </c>
      <c r="B910" s="40" t="s">
        <v>27</v>
      </c>
      <c r="C910" s="280"/>
      <c r="D910" s="280"/>
      <c r="E910" s="280"/>
      <c r="F910" s="402"/>
      <c r="G910" s="235"/>
    </row>
    <row r="911" spans="1:7" ht="12.75">
      <c r="A911" s="166">
        <v>5</v>
      </c>
      <c r="B911" s="40" t="s">
        <v>28</v>
      </c>
      <c r="C911" s="280"/>
      <c r="D911" s="280"/>
      <c r="E911" s="280"/>
      <c r="F911" s="402"/>
      <c r="G911" s="235"/>
    </row>
    <row r="912" spans="1:7" ht="12.75">
      <c r="A912" s="166">
        <v>6</v>
      </c>
      <c r="B912" s="40" t="s">
        <v>29</v>
      </c>
      <c r="C912" s="280"/>
      <c r="D912" s="280"/>
      <c r="E912" s="280"/>
      <c r="F912" s="402"/>
      <c r="G912" s="235"/>
    </row>
    <row r="913" spans="1:7" ht="12.75">
      <c r="A913" s="166">
        <v>7</v>
      </c>
      <c r="B913" s="40" t="s">
        <v>30</v>
      </c>
      <c r="C913" s="280"/>
      <c r="D913" s="280"/>
      <c r="E913" s="280"/>
      <c r="F913" s="402"/>
      <c r="G913" s="235"/>
    </row>
    <row r="914" spans="1:7" ht="12.75">
      <c r="A914" s="166">
        <v>8</v>
      </c>
      <c r="B914" s="40"/>
      <c r="C914" s="280"/>
      <c r="D914" s="280"/>
      <c r="E914" s="280"/>
      <c r="F914" s="402"/>
      <c r="G914" s="235"/>
    </row>
    <row r="915" spans="1:7" ht="12.75">
      <c r="A915" s="166">
        <v>9</v>
      </c>
      <c r="B915" s="40"/>
      <c r="C915" s="280"/>
      <c r="D915" s="280"/>
      <c r="E915" s="280"/>
      <c r="F915" s="402"/>
      <c r="G915" s="235"/>
    </row>
    <row r="916" spans="1:7" ht="12.75">
      <c r="A916" s="166">
        <v>10</v>
      </c>
      <c r="B916" s="40"/>
      <c r="C916" s="280"/>
      <c r="D916" s="280"/>
      <c r="E916" s="280"/>
      <c r="F916" s="402"/>
      <c r="G916" s="235"/>
    </row>
    <row r="917" spans="1:7" ht="12.75">
      <c r="A917" s="166">
        <v>11</v>
      </c>
      <c r="B917" s="40"/>
      <c r="C917" s="280"/>
      <c r="D917" s="280"/>
      <c r="E917" s="280"/>
      <c r="F917" s="402"/>
      <c r="G917" s="235"/>
    </row>
    <row r="918" spans="1:7" ht="12.75">
      <c r="A918" s="166">
        <v>12</v>
      </c>
      <c r="B918" s="40"/>
      <c r="C918" s="280"/>
      <c r="D918" s="280"/>
      <c r="E918" s="280"/>
      <c r="F918" s="402"/>
      <c r="G918" s="235"/>
    </row>
    <row r="919" spans="1:7" ht="12.75">
      <c r="A919" s="166">
        <v>13</v>
      </c>
      <c r="B919" s="40"/>
      <c r="C919" s="280"/>
      <c r="D919" s="280"/>
      <c r="E919" s="280"/>
      <c r="F919" s="402"/>
      <c r="G919" s="235"/>
    </row>
    <row r="920" spans="1:7" ht="12.75">
      <c r="A920" s="166">
        <v>14</v>
      </c>
      <c r="B920" s="40"/>
      <c r="C920" s="280"/>
      <c r="D920" s="280"/>
      <c r="E920" s="280"/>
      <c r="F920" s="402"/>
      <c r="G920" s="235"/>
    </row>
    <row r="921" spans="1:7" ht="12.75">
      <c r="A921" s="166">
        <v>15</v>
      </c>
      <c r="B921" s="40"/>
      <c r="C921" s="280"/>
      <c r="D921" s="280"/>
      <c r="E921" s="280"/>
      <c r="F921" s="402"/>
      <c r="G921" s="235"/>
    </row>
    <row r="922" spans="1:7" ht="12.75">
      <c r="A922" s="166">
        <v>16</v>
      </c>
      <c r="B922" s="40"/>
      <c r="C922" s="280"/>
      <c r="D922" s="280"/>
      <c r="E922" s="280"/>
      <c r="F922" s="402"/>
      <c r="G922" s="235"/>
    </row>
    <row r="923" spans="1:7" ht="12.75">
      <c r="A923" s="166">
        <v>17</v>
      </c>
      <c r="B923" s="40"/>
      <c r="C923" s="280"/>
      <c r="D923" s="280"/>
      <c r="E923" s="280"/>
      <c r="F923" s="402"/>
      <c r="G923" s="235"/>
    </row>
    <row r="924" spans="1:7" ht="12.75">
      <c r="A924" s="166">
        <v>18</v>
      </c>
      <c r="B924" s="40"/>
      <c r="C924" s="280"/>
      <c r="D924" s="280"/>
      <c r="E924" s="280"/>
      <c r="F924" s="402"/>
      <c r="G924" s="235"/>
    </row>
    <row r="925" spans="1:7" ht="12.75">
      <c r="A925" s="166">
        <v>19</v>
      </c>
      <c r="B925" s="40"/>
      <c r="C925" s="280"/>
      <c r="D925" s="280"/>
      <c r="E925" s="280"/>
      <c r="F925" s="402"/>
      <c r="G925" s="235"/>
    </row>
    <row r="926" spans="1:7" ht="13.5" thickBot="1">
      <c r="A926" s="167">
        <v>20</v>
      </c>
      <c r="B926" s="168"/>
      <c r="C926" s="281"/>
      <c r="D926" s="281"/>
      <c r="E926" s="281"/>
      <c r="F926" s="403"/>
      <c r="G926" s="237"/>
    </row>
    <row r="927" spans="1:7" ht="14.25" thickBot="1" thickTop="1">
      <c r="A927" s="639" t="s">
        <v>8</v>
      </c>
      <c r="B927" s="640"/>
      <c r="C927" s="282">
        <f>SUM(C907:C926)</f>
        <v>0</v>
      </c>
      <c r="D927" s="282">
        <f>SUM(D907:D926)</f>
        <v>0</v>
      </c>
      <c r="E927" s="282">
        <f>SUM(E907:E926)</f>
        <v>0</v>
      </c>
      <c r="F927" s="282">
        <f>SUM(F907:F926)</f>
        <v>0</v>
      </c>
      <c r="G927" s="283">
        <f>SUM(G907:G926)</f>
        <v>0</v>
      </c>
    </row>
    <row r="928" spans="1:5" ht="14.25" thickBot="1" thickTop="1">
      <c r="A928" s="5"/>
      <c r="B928" s="75"/>
      <c r="C928" s="76"/>
      <c r="D928" s="76"/>
      <c r="E928" s="76"/>
    </row>
    <row r="929" spans="1:7" ht="14.25" thickBot="1" thickTop="1">
      <c r="A929" s="639" t="s">
        <v>47</v>
      </c>
      <c r="B929" s="640"/>
      <c r="C929" s="276">
        <f>C884+C904+C927</f>
        <v>0</v>
      </c>
      <c r="D929" s="276">
        <f>D884+D904+D927</f>
        <v>0</v>
      </c>
      <c r="E929" s="276">
        <f>E884+E904+E927</f>
        <v>0</v>
      </c>
      <c r="F929" s="276">
        <f>F884+F904+F927</f>
        <v>0</v>
      </c>
      <c r="G929" s="277">
        <f>G884+G904+G927</f>
        <v>0</v>
      </c>
    </row>
    <row r="930" spans="1:7" ht="14.25" thickBot="1" thickTop="1">
      <c r="A930" s="639" t="s">
        <v>284</v>
      </c>
      <c r="B930" s="640"/>
      <c r="C930" s="276">
        <f>C869-C929</f>
        <v>0</v>
      </c>
      <c r="D930" s="276">
        <f>D869-D929</f>
        <v>0</v>
      </c>
      <c r="E930" s="276">
        <f>E869-E929</f>
        <v>0</v>
      </c>
      <c r="F930" s="276">
        <f>F869-F929</f>
        <v>0</v>
      </c>
      <c r="G930" s="277">
        <f>G869-G929</f>
        <v>0</v>
      </c>
    </row>
    <row r="931" spans="1:5" ht="13.5" thickTop="1">
      <c r="A931" s="105"/>
      <c r="B931" s="105"/>
      <c r="C931" s="106"/>
      <c r="D931" s="106"/>
      <c r="E931" s="106"/>
    </row>
    <row r="932" spans="1:5" ht="12.75">
      <c r="A932" s="105"/>
      <c r="B932" s="105"/>
      <c r="C932" s="106"/>
      <c r="D932" s="106"/>
      <c r="E932" s="106"/>
    </row>
    <row r="933" spans="1:5" ht="12.75">
      <c r="A933" s="105"/>
      <c r="B933" s="105"/>
      <c r="C933" s="106"/>
      <c r="D933" s="106"/>
      <c r="E933" s="106"/>
    </row>
    <row r="934" spans="1:5" ht="12.75">
      <c r="A934" s="105"/>
      <c r="B934" s="105"/>
      <c r="C934" s="106"/>
      <c r="D934" s="106"/>
      <c r="E934" s="106"/>
    </row>
    <row r="935" spans="1:5" ht="12.75">
      <c r="A935" s="105"/>
      <c r="B935" s="105"/>
      <c r="C935" s="106"/>
      <c r="D935" s="106"/>
      <c r="E935" s="106"/>
    </row>
    <row r="936" spans="1:5" ht="12.75">
      <c r="A936" s="105"/>
      <c r="B936" s="105"/>
      <c r="C936" s="106"/>
      <c r="D936" s="106"/>
      <c r="E936" s="106"/>
    </row>
    <row r="937" spans="1:5" ht="12.75">
      <c r="A937" s="105"/>
      <c r="B937" s="105"/>
      <c r="C937" s="106"/>
      <c r="D937" s="106"/>
      <c r="E937" s="106"/>
    </row>
    <row r="938" spans="1:5" ht="12.75">
      <c r="A938" s="105"/>
      <c r="B938" s="105"/>
      <c r="C938" s="106"/>
      <c r="D938" s="106"/>
      <c r="E938" s="106"/>
    </row>
    <row r="939" spans="1:5" ht="12.75">
      <c r="A939" s="105"/>
      <c r="B939" s="105"/>
      <c r="C939" s="106"/>
      <c r="D939" s="106"/>
      <c r="E939" s="106"/>
    </row>
    <row r="940" spans="1:5" ht="12.75">
      <c r="A940" s="105"/>
      <c r="B940" s="105"/>
      <c r="C940" s="106"/>
      <c r="D940" s="106"/>
      <c r="E940" s="106"/>
    </row>
    <row r="941" spans="1:5" ht="12.75">
      <c r="A941" s="105"/>
      <c r="B941" s="105"/>
      <c r="C941" s="106"/>
      <c r="D941" s="106"/>
      <c r="E941" s="106"/>
    </row>
    <row r="942" spans="1:5" ht="12.75">
      <c r="A942" s="105"/>
      <c r="B942" s="105"/>
      <c r="C942" s="106"/>
      <c r="D942" s="106"/>
      <c r="E942" s="106"/>
    </row>
    <row r="943" spans="1:5" ht="12.75">
      <c r="A943" s="105"/>
      <c r="B943" s="105"/>
      <c r="C943" s="106"/>
      <c r="D943" s="106"/>
      <c r="E943" s="106"/>
    </row>
    <row r="944" spans="1:5" ht="13.5" thickBot="1">
      <c r="A944" s="105"/>
      <c r="B944" s="105"/>
      <c r="C944" s="106"/>
      <c r="D944" s="106"/>
      <c r="E944" s="106"/>
    </row>
    <row r="945" spans="1:7" ht="13.5" customHeight="1" thickBot="1" thickTop="1">
      <c r="A945" s="655" t="s">
        <v>387</v>
      </c>
      <c r="B945" s="656"/>
      <c r="C945" s="656"/>
      <c r="D945" s="656"/>
      <c r="E945" s="656"/>
      <c r="F945" s="656"/>
      <c r="G945" s="657"/>
    </row>
    <row r="946" spans="1:7" ht="12.75" customHeight="1" thickBot="1" thickTop="1">
      <c r="A946" s="655"/>
      <c r="B946" s="656"/>
      <c r="C946" s="656"/>
      <c r="D946" s="656"/>
      <c r="E946" s="656"/>
      <c r="F946" s="656"/>
      <c r="G946" s="657"/>
    </row>
    <row r="947" spans="1:7" ht="13.5" customHeight="1" thickBot="1" thickTop="1">
      <c r="A947" s="655"/>
      <c r="B947" s="656"/>
      <c r="C947" s="656"/>
      <c r="D947" s="656"/>
      <c r="E947" s="656"/>
      <c r="F947" s="656"/>
      <c r="G947" s="657"/>
    </row>
    <row r="948" spans="1:7" ht="13.5" customHeight="1" thickBot="1" thickTop="1">
      <c r="A948" s="652" t="s">
        <v>136</v>
      </c>
      <c r="B948" s="653"/>
      <c r="C948" s="653"/>
      <c r="D948" s="653"/>
      <c r="E948" s="653"/>
      <c r="F948" s="653"/>
      <c r="G948" s="654"/>
    </row>
    <row r="949" spans="1:7" ht="13.5" customHeight="1" thickBot="1" thickTop="1">
      <c r="A949" s="652"/>
      <c r="B949" s="653"/>
      <c r="C949" s="653"/>
      <c r="D949" s="653"/>
      <c r="E949" s="653"/>
      <c r="F949" s="653"/>
      <c r="G949" s="654"/>
    </row>
    <row r="950" spans="1:7" ht="24.75" thickBot="1" thickTop="1">
      <c r="A950" s="650"/>
      <c r="B950" s="651"/>
      <c r="C950" s="133" t="s">
        <v>670</v>
      </c>
      <c r="D950" s="133" t="s">
        <v>671</v>
      </c>
      <c r="E950" s="133" t="s">
        <v>672</v>
      </c>
      <c r="F950" s="396"/>
      <c r="G950" s="133" t="s">
        <v>582</v>
      </c>
    </row>
    <row r="951" spans="1:7" ht="13.5" thickTop="1">
      <c r="A951" s="164">
        <v>1</v>
      </c>
      <c r="B951" s="165"/>
      <c r="C951" s="270"/>
      <c r="D951" s="270"/>
      <c r="E951" s="270"/>
      <c r="F951" s="404"/>
      <c r="G951" s="271"/>
    </row>
    <row r="952" spans="1:7" ht="12.75">
      <c r="A952" s="166">
        <v>2</v>
      </c>
      <c r="B952" s="40"/>
      <c r="C952" s="272"/>
      <c r="D952" s="272"/>
      <c r="E952" s="272"/>
      <c r="F952" s="402"/>
      <c r="G952" s="273"/>
    </row>
    <row r="953" spans="1:7" ht="12.75">
      <c r="A953" s="166">
        <v>3</v>
      </c>
      <c r="B953" s="40"/>
      <c r="C953" s="272"/>
      <c r="D953" s="272"/>
      <c r="E953" s="272"/>
      <c r="F953" s="402"/>
      <c r="G953" s="273"/>
    </row>
    <row r="954" spans="1:7" ht="12.75">
      <c r="A954" s="166">
        <v>4</v>
      </c>
      <c r="B954" s="40"/>
      <c r="C954" s="272"/>
      <c r="D954" s="272"/>
      <c r="E954" s="272"/>
      <c r="F954" s="402"/>
      <c r="G954" s="273"/>
    </row>
    <row r="955" spans="1:7" ht="12.75">
      <c r="A955" s="166">
        <v>5</v>
      </c>
      <c r="B955" s="40"/>
      <c r="C955" s="272"/>
      <c r="D955" s="272"/>
      <c r="E955" s="272"/>
      <c r="F955" s="402"/>
      <c r="G955" s="273"/>
    </row>
    <row r="956" spans="1:7" ht="12.75">
      <c r="A956" s="166">
        <v>6</v>
      </c>
      <c r="B956" s="40"/>
      <c r="C956" s="272"/>
      <c r="D956" s="272"/>
      <c r="E956" s="272"/>
      <c r="F956" s="402"/>
      <c r="G956" s="273"/>
    </row>
    <row r="957" spans="1:7" ht="12.75">
      <c r="A957" s="166">
        <v>7</v>
      </c>
      <c r="B957" s="40"/>
      <c r="C957" s="272"/>
      <c r="D957" s="272"/>
      <c r="E957" s="272"/>
      <c r="F957" s="402"/>
      <c r="G957" s="273"/>
    </row>
    <row r="958" spans="1:7" ht="12.75">
      <c r="A958" s="166">
        <v>8</v>
      </c>
      <c r="B958" s="40"/>
      <c r="C958" s="272"/>
      <c r="D958" s="272"/>
      <c r="E958" s="272"/>
      <c r="F958" s="402"/>
      <c r="G958" s="273"/>
    </row>
    <row r="959" spans="1:7" ht="12.75">
      <c r="A959" s="166">
        <v>9</v>
      </c>
      <c r="B959" s="40"/>
      <c r="C959" s="272"/>
      <c r="D959" s="272"/>
      <c r="E959" s="272"/>
      <c r="F959" s="402"/>
      <c r="G959" s="273"/>
    </row>
    <row r="960" spans="1:7" ht="12.75">
      <c r="A960" s="166">
        <v>10</v>
      </c>
      <c r="B960" s="40"/>
      <c r="C960" s="272"/>
      <c r="D960" s="272"/>
      <c r="E960" s="272"/>
      <c r="F960" s="402"/>
      <c r="G960" s="273"/>
    </row>
    <row r="961" spans="1:7" ht="12.75">
      <c r="A961" s="166">
        <v>11</v>
      </c>
      <c r="B961" s="40"/>
      <c r="C961" s="272"/>
      <c r="D961" s="272"/>
      <c r="E961" s="272"/>
      <c r="F961" s="402"/>
      <c r="G961" s="273"/>
    </row>
    <row r="962" spans="1:7" ht="12.75">
      <c r="A962" s="166">
        <v>12</v>
      </c>
      <c r="B962" s="40"/>
      <c r="C962" s="272"/>
      <c r="D962" s="272"/>
      <c r="E962" s="272"/>
      <c r="F962" s="402"/>
      <c r="G962" s="273"/>
    </row>
    <row r="963" spans="1:7" ht="12.75">
      <c r="A963" s="166">
        <v>13</v>
      </c>
      <c r="B963" s="40"/>
      <c r="C963" s="272"/>
      <c r="D963" s="272"/>
      <c r="E963" s="272"/>
      <c r="F963" s="402"/>
      <c r="G963" s="273"/>
    </row>
    <row r="964" spans="1:7" ht="12.75">
      <c r="A964" s="166">
        <v>14</v>
      </c>
      <c r="B964" s="40"/>
      <c r="C964" s="272"/>
      <c r="D964" s="272"/>
      <c r="E964" s="272"/>
      <c r="F964" s="402"/>
      <c r="G964" s="273"/>
    </row>
    <row r="965" spans="1:7" ht="12.75">
      <c r="A965" s="166">
        <v>15</v>
      </c>
      <c r="B965" s="40"/>
      <c r="C965" s="272"/>
      <c r="D965" s="272"/>
      <c r="E965" s="272"/>
      <c r="F965" s="402"/>
      <c r="G965" s="273"/>
    </row>
    <row r="966" spans="1:7" ht="12.75">
      <c r="A966" s="166">
        <v>16</v>
      </c>
      <c r="B966" s="40"/>
      <c r="C966" s="272"/>
      <c r="D966" s="272"/>
      <c r="E966" s="272"/>
      <c r="F966" s="402"/>
      <c r="G966" s="273"/>
    </row>
    <row r="967" spans="1:7" ht="12.75">
      <c r="A967" s="166">
        <v>17</v>
      </c>
      <c r="B967" s="40"/>
      <c r="C967" s="272"/>
      <c r="D967" s="272"/>
      <c r="E967" s="272"/>
      <c r="F967" s="402"/>
      <c r="G967" s="273"/>
    </row>
    <row r="968" spans="1:7" ht="12.75">
      <c r="A968" s="166">
        <v>18</v>
      </c>
      <c r="B968" s="40"/>
      <c r="C968" s="272"/>
      <c r="D968" s="272"/>
      <c r="E968" s="272"/>
      <c r="F968" s="402"/>
      <c r="G968" s="273"/>
    </row>
    <row r="969" spans="1:7" ht="12.75">
      <c r="A969" s="166">
        <v>19</v>
      </c>
      <c r="B969" s="40"/>
      <c r="C969" s="272"/>
      <c r="D969" s="272"/>
      <c r="E969" s="272"/>
      <c r="F969" s="402"/>
      <c r="G969" s="273"/>
    </row>
    <row r="970" spans="1:7" ht="12.75">
      <c r="A970" s="166">
        <v>20</v>
      </c>
      <c r="B970" s="40"/>
      <c r="C970" s="272"/>
      <c r="D970" s="272"/>
      <c r="E970" s="272"/>
      <c r="F970" s="402"/>
      <c r="G970" s="273"/>
    </row>
    <row r="971" spans="1:7" ht="12.75">
      <c r="A971" s="166">
        <v>21</v>
      </c>
      <c r="B971" s="40"/>
      <c r="C971" s="272"/>
      <c r="D971" s="272"/>
      <c r="E971" s="272"/>
      <c r="F971" s="402"/>
      <c r="G971" s="273"/>
    </row>
    <row r="972" spans="1:7" ht="12.75">
      <c r="A972" s="166">
        <v>22</v>
      </c>
      <c r="B972" s="40"/>
      <c r="C972" s="272"/>
      <c r="D972" s="272"/>
      <c r="E972" s="272"/>
      <c r="F972" s="402"/>
      <c r="G972" s="273"/>
    </row>
    <row r="973" spans="1:7" ht="12.75">
      <c r="A973" s="166">
        <v>23</v>
      </c>
      <c r="B973" s="40"/>
      <c r="C973" s="272"/>
      <c r="D973" s="272"/>
      <c r="E973" s="272"/>
      <c r="F973" s="402"/>
      <c r="G973" s="273"/>
    </row>
    <row r="974" spans="1:7" ht="12.75">
      <c r="A974" s="166">
        <v>24</v>
      </c>
      <c r="B974" s="40"/>
      <c r="C974" s="272"/>
      <c r="D974" s="272"/>
      <c r="E974" s="272"/>
      <c r="F974" s="402"/>
      <c r="G974" s="273"/>
    </row>
    <row r="975" spans="1:7" ht="13.5" thickBot="1">
      <c r="A975" s="167">
        <v>25</v>
      </c>
      <c r="B975" s="168"/>
      <c r="C975" s="274"/>
      <c r="D975" s="274"/>
      <c r="E975" s="274"/>
      <c r="F975" s="403"/>
      <c r="G975" s="275"/>
    </row>
    <row r="976" spans="1:7" ht="14.25" thickBot="1" thickTop="1">
      <c r="A976" s="639" t="s">
        <v>149</v>
      </c>
      <c r="B976" s="640"/>
      <c r="C976" s="276">
        <f>SUM(C951:C975)</f>
        <v>0</v>
      </c>
      <c r="D976" s="276">
        <f>SUM(D951:D975)</f>
        <v>0</v>
      </c>
      <c r="E976" s="276">
        <f>SUM(E951:E975)</f>
        <v>0</v>
      </c>
      <c r="F976" s="276">
        <f>SUM(F951:F975)</f>
        <v>0</v>
      </c>
      <c r="G976" s="277">
        <f>SUM(G951:G975)</f>
        <v>0</v>
      </c>
    </row>
    <row r="977" spans="1:5" ht="14.25" thickBot="1" thickTop="1">
      <c r="A977" s="74"/>
      <c r="B977" s="77"/>
      <c r="C977" s="78"/>
      <c r="D977" s="78"/>
      <c r="E977" s="78"/>
    </row>
    <row r="978" spans="1:7" ht="13.5" customHeight="1" thickTop="1">
      <c r="A978" s="641" t="s">
        <v>138</v>
      </c>
      <c r="B978" s="642"/>
      <c r="C978" s="642"/>
      <c r="D978" s="642"/>
      <c r="E978" s="642"/>
      <c r="F978" s="642"/>
      <c r="G978" s="643"/>
    </row>
    <row r="979" spans="1:7" ht="12.75" customHeight="1">
      <c r="A979" s="644"/>
      <c r="B979" s="645"/>
      <c r="C979" s="645"/>
      <c r="D979" s="645"/>
      <c r="E979" s="645"/>
      <c r="F979" s="645"/>
      <c r="G979" s="646"/>
    </row>
    <row r="980" spans="1:7" ht="13.5" customHeight="1" thickBot="1">
      <c r="A980" s="647"/>
      <c r="B980" s="648"/>
      <c r="C980" s="648"/>
      <c r="D980" s="648"/>
      <c r="E980" s="648"/>
      <c r="F980" s="648"/>
      <c r="G980" s="649"/>
    </row>
    <row r="981" spans="1:7" ht="24.75" thickBot="1" thickTop="1">
      <c r="A981" s="172" t="s">
        <v>159</v>
      </c>
      <c r="B981" s="173" t="s">
        <v>158</v>
      </c>
      <c r="C981" s="133" t="s">
        <v>670</v>
      </c>
      <c r="D981" s="133" t="s">
        <v>671</v>
      </c>
      <c r="E981" s="133" t="s">
        <v>672</v>
      </c>
      <c r="F981" s="396"/>
      <c r="G981" s="133" t="s">
        <v>582</v>
      </c>
    </row>
    <row r="982" spans="1:7" ht="18.75" thickTop="1">
      <c r="A982" s="183">
        <v>1</v>
      </c>
      <c r="B982" s="179" t="s">
        <v>434</v>
      </c>
      <c r="C982" s="284"/>
      <c r="D982" s="284"/>
      <c r="E982" s="284"/>
      <c r="F982" s="404"/>
      <c r="G982" s="233"/>
    </row>
    <row r="983" spans="1:7" ht="18">
      <c r="A983" s="170">
        <v>2</v>
      </c>
      <c r="B983" s="41" t="s">
        <v>460</v>
      </c>
      <c r="C983" s="280"/>
      <c r="D983" s="280"/>
      <c r="E983" s="280"/>
      <c r="F983" s="402"/>
      <c r="G983" s="235"/>
    </row>
    <row r="984" spans="1:7" ht="18">
      <c r="A984" s="170">
        <v>3</v>
      </c>
      <c r="B984" s="40" t="s">
        <v>19</v>
      </c>
      <c r="C984" s="280"/>
      <c r="D984" s="280"/>
      <c r="E984" s="280"/>
      <c r="F984" s="402"/>
      <c r="G984" s="235"/>
    </row>
    <row r="985" spans="1:7" ht="18">
      <c r="A985" s="170">
        <v>4</v>
      </c>
      <c r="B985" s="40" t="s">
        <v>20</v>
      </c>
      <c r="C985" s="280"/>
      <c r="D985" s="280"/>
      <c r="E985" s="280"/>
      <c r="F985" s="402"/>
      <c r="G985" s="235"/>
    </row>
    <row r="986" spans="1:7" ht="18">
      <c r="A986" s="170">
        <v>5</v>
      </c>
      <c r="B986" s="40" t="s">
        <v>21</v>
      </c>
      <c r="C986" s="280"/>
      <c r="D986" s="280"/>
      <c r="E986" s="280"/>
      <c r="F986" s="402"/>
      <c r="G986" s="235"/>
    </row>
    <row r="987" spans="1:7" ht="18">
      <c r="A987" s="170">
        <v>6</v>
      </c>
      <c r="B987" s="40" t="s">
        <v>22</v>
      </c>
      <c r="C987" s="280"/>
      <c r="D987" s="280"/>
      <c r="E987" s="280"/>
      <c r="F987" s="402"/>
      <c r="G987" s="235"/>
    </row>
    <row r="988" spans="1:7" ht="18">
      <c r="A988" s="170">
        <v>7</v>
      </c>
      <c r="B988" s="40" t="s">
        <v>23</v>
      </c>
      <c r="C988" s="280"/>
      <c r="D988" s="280"/>
      <c r="E988" s="280"/>
      <c r="F988" s="402"/>
      <c r="G988" s="235"/>
    </row>
    <row r="989" spans="1:7" ht="18">
      <c r="A989" s="170">
        <v>8</v>
      </c>
      <c r="B989" s="48" t="s">
        <v>208</v>
      </c>
      <c r="C989" s="280"/>
      <c r="D989" s="280"/>
      <c r="E989" s="280"/>
      <c r="F989" s="402"/>
      <c r="G989" s="235"/>
    </row>
    <row r="990" spans="1:7" ht="18.75" thickBot="1">
      <c r="A990" s="171">
        <v>9</v>
      </c>
      <c r="B990" s="158" t="s">
        <v>207</v>
      </c>
      <c r="C990" s="281"/>
      <c r="D990" s="281"/>
      <c r="E990" s="281"/>
      <c r="F990" s="403"/>
      <c r="G990" s="237"/>
    </row>
    <row r="991" spans="1:7" ht="14.25" thickBot="1" thickTop="1">
      <c r="A991" s="639" t="s">
        <v>8</v>
      </c>
      <c r="B991" s="640"/>
      <c r="C991" s="282">
        <f>SUM(C982:C990)</f>
        <v>0</v>
      </c>
      <c r="D991" s="282">
        <f>SUM(D982:D990)</f>
        <v>0</v>
      </c>
      <c r="E991" s="282">
        <f>SUM(E982:E990)</f>
        <v>0</v>
      </c>
      <c r="F991" s="282">
        <f>SUM(F982:F990)</f>
        <v>0</v>
      </c>
      <c r="G991" s="283">
        <f>SUM(G982:G990)</f>
        <v>0</v>
      </c>
    </row>
    <row r="992" spans="1:5" ht="13.5" thickTop="1">
      <c r="A992" s="5"/>
      <c r="B992" s="5"/>
      <c r="C992" s="72"/>
      <c r="D992" s="72"/>
      <c r="E992" s="72"/>
    </row>
    <row r="993" spans="1:5" ht="12.75">
      <c r="A993" s="5"/>
      <c r="B993" s="5"/>
      <c r="C993" s="72"/>
      <c r="D993" s="72"/>
      <c r="E993" s="72"/>
    </row>
    <row r="994" ht="13.5" thickBot="1"/>
    <row r="995" spans="1:7" ht="24.75" thickBot="1" thickTop="1">
      <c r="A995" s="180" t="s">
        <v>160</v>
      </c>
      <c r="B995" s="175" t="s">
        <v>163</v>
      </c>
      <c r="C995" s="133" t="s">
        <v>670</v>
      </c>
      <c r="D995" s="133" t="s">
        <v>671</v>
      </c>
      <c r="E995" s="133" t="s">
        <v>672</v>
      </c>
      <c r="F995" s="396"/>
      <c r="G995" s="133" t="s">
        <v>582</v>
      </c>
    </row>
    <row r="996" spans="1:7" ht="13.5" thickTop="1">
      <c r="A996" s="164">
        <v>1</v>
      </c>
      <c r="B996" s="165"/>
      <c r="C996" s="284"/>
      <c r="D996" s="284"/>
      <c r="E996" s="284"/>
      <c r="F996" s="404"/>
      <c r="G996" s="233"/>
    </row>
    <row r="997" spans="1:7" ht="12.75">
      <c r="A997" s="166">
        <v>2</v>
      </c>
      <c r="B997" s="40"/>
      <c r="C997" s="280"/>
      <c r="D997" s="280"/>
      <c r="E997" s="280"/>
      <c r="F997" s="402"/>
      <c r="G997" s="235"/>
    </row>
    <row r="998" spans="1:7" ht="12.75">
      <c r="A998" s="166">
        <v>3</v>
      </c>
      <c r="B998" s="40"/>
      <c r="C998" s="280"/>
      <c r="D998" s="280"/>
      <c r="E998" s="280"/>
      <c r="F998" s="402"/>
      <c r="G998" s="235"/>
    </row>
    <row r="999" spans="1:7" ht="12.75">
      <c r="A999" s="166">
        <v>4</v>
      </c>
      <c r="B999" s="40"/>
      <c r="C999" s="280"/>
      <c r="D999" s="280"/>
      <c r="E999" s="280"/>
      <c r="F999" s="402"/>
      <c r="G999" s="235"/>
    </row>
    <row r="1000" spans="1:7" ht="12.75">
      <c r="A1000" s="166">
        <v>5</v>
      </c>
      <c r="B1000" s="40"/>
      <c r="C1000" s="280"/>
      <c r="D1000" s="280"/>
      <c r="E1000" s="280"/>
      <c r="F1000" s="402"/>
      <c r="G1000" s="235"/>
    </row>
    <row r="1001" spans="1:7" ht="12.75">
      <c r="A1001" s="166">
        <v>6</v>
      </c>
      <c r="B1001" s="40"/>
      <c r="C1001" s="280"/>
      <c r="D1001" s="280"/>
      <c r="E1001" s="280"/>
      <c r="F1001" s="402"/>
      <c r="G1001" s="235"/>
    </row>
    <row r="1002" spans="1:7" ht="12.75">
      <c r="A1002" s="166">
        <v>7</v>
      </c>
      <c r="B1002" s="40"/>
      <c r="C1002" s="280"/>
      <c r="D1002" s="280"/>
      <c r="E1002" s="280"/>
      <c r="F1002" s="402"/>
      <c r="G1002" s="235"/>
    </row>
    <row r="1003" spans="1:7" ht="12.75">
      <c r="A1003" s="166">
        <v>8</v>
      </c>
      <c r="B1003" s="40"/>
      <c r="C1003" s="280"/>
      <c r="D1003" s="280"/>
      <c r="E1003" s="280"/>
      <c r="F1003" s="402"/>
      <c r="G1003" s="235"/>
    </row>
    <row r="1004" spans="1:7" ht="12.75">
      <c r="A1004" s="166">
        <v>9</v>
      </c>
      <c r="B1004" s="40"/>
      <c r="C1004" s="280"/>
      <c r="D1004" s="280"/>
      <c r="E1004" s="280"/>
      <c r="F1004" s="402"/>
      <c r="G1004" s="235"/>
    </row>
    <row r="1005" spans="1:7" ht="12.75">
      <c r="A1005" s="166">
        <v>10</v>
      </c>
      <c r="B1005" s="40"/>
      <c r="C1005" s="280"/>
      <c r="D1005" s="280"/>
      <c r="E1005" s="280"/>
      <c r="F1005" s="402"/>
      <c r="G1005" s="235"/>
    </row>
    <row r="1006" spans="1:7" ht="12.75">
      <c r="A1006" s="166">
        <v>11</v>
      </c>
      <c r="B1006" s="40"/>
      <c r="C1006" s="280"/>
      <c r="D1006" s="280"/>
      <c r="E1006" s="280"/>
      <c r="F1006" s="402"/>
      <c r="G1006" s="235"/>
    </row>
    <row r="1007" spans="1:7" ht="12.75">
      <c r="A1007" s="166">
        <v>12</v>
      </c>
      <c r="B1007" s="40"/>
      <c r="C1007" s="280"/>
      <c r="D1007" s="280"/>
      <c r="E1007" s="280"/>
      <c r="F1007" s="402"/>
      <c r="G1007" s="235"/>
    </row>
    <row r="1008" spans="1:7" ht="12.75">
      <c r="A1008" s="166">
        <v>13</v>
      </c>
      <c r="B1008" s="40"/>
      <c r="C1008" s="280"/>
      <c r="D1008" s="280"/>
      <c r="E1008" s="280"/>
      <c r="F1008" s="402"/>
      <c r="G1008" s="235"/>
    </row>
    <row r="1009" spans="1:7" ht="12.75">
      <c r="A1009" s="166">
        <v>14</v>
      </c>
      <c r="B1009" s="40"/>
      <c r="C1009" s="280"/>
      <c r="D1009" s="280"/>
      <c r="E1009" s="280"/>
      <c r="F1009" s="402"/>
      <c r="G1009" s="235"/>
    </row>
    <row r="1010" spans="1:7" ht="13.5" thickBot="1">
      <c r="A1010" s="167">
        <v>15</v>
      </c>
      <c r="B1010" s="168"/>
      <c r="C1010" s="281"/>
      <c r="D1010" s="281"/>
      <c r="E1010" s="281"/>
      <c r="F1010" s="403"/>
      <c r="G1010" s="237"/>
    </row>
    <row r="1011" spans="1:7" ht="14.25" thickBot="1" thickTop="1">
      <c r="A1011" s="639" t="s">
        <v>8</v>
      </c>
      <c r="B1011" s="640"/>
      <c r="C1011" s="282">
        <f>SUM(C996:C1010)</f>
        <v>0</v>
      </c>
      <c r="D1011" s="282">
        <f>SUM(D996:D1010)</f>
        <v>0</v>
      </c>
      <c r="E1011" s="282">
        <f>SUM(E996:E1010)</f>
        <v>0</v>
      </c>
      <c r="F1011" s="282">
        <f>SUM(F996:F1010)</f>
        <v>0</v>
      </c>
      <c r="G1011" s="283">
        <f>SUM(G996:G1010)</f>
        <v>0</v>
      </c>
    </row>
    <row r="1012" spans="1:5" ht="14.25" thickBot="1" thickTop="1">
      <c r="A1012" s="5"/>
      <c r="B1012" s="75"/>
      <c r="C1012" s="76"/>
      <c r="D1012" s="76"/>
      <c r="E1012" s="76"/>
    </row>
    <row r="1013" spans="1:7" ht="24.75" thickBot="1" thickTop="1">
      <c r="A1013" s="184" t="s">
        <v>162</v>
      </c>
      <c r="B1013" s="185" t="s">
        <v>161</v>
      </c>
      <c r="C1013" s="133" t="s">
        <v>670</v>
      </c>
      <c r="D1013" s="133" t="s">
        <v>671</v>
      </c>
      <c r="E1013" s="133" t="s">
        <v>672</v>
      </c>
      <c r="F1013" s="396"/>
      <c r="G1013" s="133" t="s">
        <v>582</v>
      </c>
    </row>
    <row r="1014" spans="1:7" ht="13.5" thickTop="1">
      <c r="A1014" s="164">
        <v>1</v>
      </c>
      <c r="B1014" s="165" t="s">
        <v>24</v>
      </c>
      <c r="C1014" s="284"/>
      <c r="D1014" s="284"/>
      <c r="E1014" s="284"/>
      <c r="F1014" s="404"/>
      <c r="G1014" s="233"/>
    </row>
    <row r="1015" spans="1:7" ht="12.75">
      <c r="A1015" s="166">
        <v>2</v>
      </c>
      <c r="B1015" s="40" t="s">
        <v>25</v>
      </c>
      <c r="C1015" s="280"/>
      <c r="D1015" s="280"/>
      <c r="E1015" s="280"/>
      <c r="F1015" s="402"/>
      <c r="G1015" s="235"/>
    </row>
    <row r="1016" spans="1:7" ht="12.75">
      <c r="A1016" s="166">
        <v>3</v>
      </c>
      <c r="B1016" s="40" t="s">
        <v>26</v>
      </c>
      <c r="C1016" s="280"/>
      <c r="D1016" s="280"/>
      <c r="E1016" s="280"/>
      <c r="F1016" s="402"/>
      <c r="G1016" s="235"/>
    </row>
    <row r="1017" spans="1:7" ht="12.75">
      <c r="A1017" s="166">
        <v>4</v>
      </c>
      <c r="B1017" s="40" t="s">
        <v>27</v>
      </c>
      <c r="C1017" s="280"/>
      <c r="D1017" s="280"/>
      <c r="E1017" s="280"/>
      <c r="F1017" s="402"/>
      <c r="G1017" s="235"/>
    </row>
    <row r="1018" spans="1:7" ht="12.75">
      <c r="A1018" s="166">
        <v>5</v>
      </c>
      <c r="B1018" s="40" t="s">
        <v>28</v>
      </c>
      <c r="C1018" s="280"/>
      <c r="D1018" s="280"/>
      <c r="E1018" s="280"/>
      <c r="F1018" s="402"/>
      <c r="G1018" s="235"/>
    </row>
    <row r="1019" spans="1:7" ht="12.75">
      <c r="A1019" s="166">
        <v>6</v>
      </c>
      <c r="B1019" s="40" t="s">
        <v>29</v>
      </c>
      <c r="C1019" s="280"/>
      <c r="D1019" s="280"/>
      <c r="E1019" s="280"/>
      <c r="F1019" s="402"/>
      <c r="G1019" s="235"/>
    </row>
    <row r="1020" spans="1:7" ht="12.75">
      <c r="A1020" s="166">
        <v>7</v>
      </c>
      <c r="B1020" s="40" t="s">
        <v>30</v>
      </c>
      <c r="C1020" s="280"/>
      <c r="D1020" s="280"/>
      <c r="E1020" s="280"/>
      <c r="F1020" s="402"/>
      <c r="G1020" s="235"/>
    </row>
    <row r="1021" spans="1:7" ht="12.75">
      <c r="A1021" s="166">
        <v>8</v>
      </c>
      <c r="B1021" s="40"/>
      <c r="C1021" s="280"/>
      <c r="D1021" s="280"/>
      <c r="E1021" s="280"/>
      <c r="F1021" s="402"/>
      <c r="G1021" s="235"/>
    </row>
    <row r="1022" spans="1:7" ht="12.75">
      <c r="A1022" s="166">
        <v>9</v>
      </c>
      <c r="B1022" s="40"/>
      <c r="C1022" s="280"/>
      <c r="D1022" s="280"/>
      <c r="E1022" s="280"/>
      <c r="F1022" s="402"/>
      <c r="G1022" s="235"/>
    </row>
    <row r="1023" spans="1:7" ht="12.75">
      <c r="A1023" s="166">
        <v>10</v>
      </c>
      <c r="B1023" s="40"/>
      <c r="C1023" s="280"/>
      <c r="D1023" s="280"/>
      <c r="E1023" s="280"/>
      <c r="F1023" s="402"/>
      <c r="G1023" s="235"/>
    </row>
    <row r="1024" spans="1:7" ht="12.75">
      <c r="A1024" s="166">
        <v>11</v>
      </c>
      <c r="B1024" s="40"/>
      <c r="C1024" s="280"/>
      <c r="D1024" s="280"/>
      <c r="E1024" s="280"/>
      <c r="F1024" s="402"/>
      <c r="G1024" s="235"/>
    </row>
    <row r="1025" spans="1:7" ht="12.75">
      <c r="A1025" s="166">
        <v>12</v>
      </c>
      <c r="B1025" s="40"/>
      <c r="C1025" s="280"/>
      <c r="D1025" s="280"/>
      <c r="E1025" s="280"/>
      <c r="F1025" s="402"/>
      <c r="G1025" s="235"/>
    </row>
    <row r="1026" spans="1:7" ht="12.75">
      <c r="A1026" s="166">
        <v>13</v>
      </c>
      <c r="B1026" s="40"/>
      <c r="C1026" s="280"/>
      <c r="D1026" s="280"/>
      <c r="E1026" s="280"/>
      <c r="F1026" s="402"/>
      <c r="G1026" s="235"/>
    </row>
    <row r="1027" spans="1:7" ht="12.75">
      <c r="A1027" s="166">
        <v>14</v>
      </c>
      <c r="B1027" s="40"/>
      <c r="C1027" s="280"/>
      <c r="D1027" s="280"/>
      <c r="E1027" s="280"/>
      <c r="F1027" s="402"/>
      <c r="G1027" s="235"/>
    </row>
    <row r="1028" spans="1:7" ht="12.75">
      <c r="A1028" s="166">
        <v>15</v>
      </c>
      <c r="B1028" s="40"/>
      <c r="C1028" s="280"/>
      <c r="D1028" s="280"/>
      <c r="E1028" s="280"/>
      <c r="F1028" s="402"/>
      <c r="G1028" s="235"/>
    </row>
    <row r="1029" spans="1:7" ht="12.75">
      <c r="A1029" s="166">
        <v>16</v>
      </c>
      <c r="B1029" s="40"/>
      <c r="C1029" s="280"/>
      <c r="D1029" s="280"/>
      <c r="E1029" s="280"/>
      <c r="F1029" s="402"/>
      <c r="G1029" s="235"/>
    </row>
    <row r="1030" spans="1:7" ht="12.75">
      <c r="A1030" s="166">
        <v>17</v>
      </c>
      <c r="B1030" s="40"/>
      <c r="C1030" s="280"/>
      <c r="D1030" s="280"/>
      <c r="E1030" s="280"/>
      <c r="F1030" s="402"/>
      <c r="G1030" s="235"/>
    </row>
    <row r="1031" spans="1:7" ht="12.75">
      <c r="A1031" s="166">
        <v>18</v>
      </c>
      <c r="B1031" s="40"/>
      <c r="C1031" s="280"/>
      <c r="D1031" s="280"/>
      <c r="E1031" s="280"/>
      <c r="F1031" s="402"/>
      <c r="G1031" s="235"/>
    </row>
    <row r="1032" spans="1:7" ht="12.75">
      <c r="A1032" s="166">
        <v>19</v>
      </c>
      <c r="B1032" s="40"/>
      <c r="C1032" s="280"/>
      <c r="D1032" s="280"/>
      <c r="E1032" s="280"/>
      <c r="F1032" s="402"/>
      <c r="G1032" s="235"/>
    </row>
    <row r="1033" spans="1:7" ht="13.5" thickBot="1">
      <c r="A1033" s="167">
        <v>20</v>
      </c>
      <c r="B1033" s="168"/>
      <c r="C1033" s="281"/>
      <c r="D1033" s="281"/>
      <c r="E1033" s="281"/>
      <c r="F1033" s="403"/>
      <c r="G1033" s="237"/>
    </row>
    <row r="1034" spans="1:7" ht="14.25" thickBot="1" thickTop="1">
      <c r="A1034" s="637" t="s">
        <v>8</v>
      </c>
      <c r="B1034" s="638"/>
      <c r="C1034" s="287">
        <f>SUM(C1014:C1033)</f>
        <v>0</v>
      </c>
      <c r="D1034" s="287">
        <f>SUM(D1014:D1033)</f>
        <v>0</v>
      </c>
      <c r="E1034" s="288">
        <f>SUM(E1014:E1033)</f>
        <v>0</v>
      </c>
      <c r="F1034" s="288">
        <f>SUM(F1014:F1033)</f>
        <v>0</v>
      </c>
      <c r="G1034" s="288">
        <f>SUM(G1014:G1033)</f>
        <v>0</v>
      </c>
    </row>
    <row r="1035" spans="1:5" ht="14.25" thickBot="1" thickTop="1">
      <c r="A1035" s="5"/>
      <c r="B1035" s="75"/>
      <c r="C1035" s="76"/>
      <c r="D1035" s="76"/>
      <c r="E1035" s="76"/>
    </row>
    <row r="1036" spans="1:7" ht="14.25" thickBot="1" thickTop="1">
      <c r="A1036" s="637" t="s">
        <v>47</v>
      </c>
      <c r="B1036" s="638"/>
      <c r="C1036" s="289">
        <f>C991+C1011+C1034</f>
        <v>0</v>
      </c>
      <c r="D1036" s="289">
        <f>D991+D1011+D1034</f>
        <v>0</v>
      </c>
      <c r="E1036" s="289">
        <f>E991+E1011+E1034</f>
        <v>0</v>
      </c>
      <c r="F1036" s="289">
        <f>F991+F1011+F1034</f>
        <v>0</v>
      </c>
      <c r="G1036" s="290">
        <f>G991+G1011+G1034</f>
        <v>0</v>
      </c>
    </row>
    <row r="1037" spans="1:7" ht="14.25" thickBot="1" thickTop="1">
      <c r="A1037" s="637" t="s">
        <v>284</v>
      </c>
      <c r="B1037" s="638"/>
      <c r="C1037" s="289">
        <f>C976-C1036</f>
        <v>0</v>
      </c>
      <c r="D1037" s="289">
        <f>D976-D1036</f>
        <v>0</v>
      </c>
      <c r="E1037" s="289">
        <f>E976-E1036</f>
        <v>0</v>
      </c>
      <c r="F1037" s="289">
        <f>F976-F1036</f>
        <v>0</v>
      </c>
      <c r="G1037" s="290">
        <f>G976-G1036</f>
        <v>0</v>
      </c>
    </row>
    <row r="1038" spans="1:5" ht="13.5" thickTop="1">
      <c r="A1038" s="105"/>
      <c r="B1038" s="105"/>
      <c r="C1038" s="106"/>
      <c r="D1038" s="106"/>
      <c r="E1038" s="106"/>
    </row>
    <row r="1039" spans="1:5" ht="12.75">
      <c r="A1039" s="105"/>
      <c r="B1039" s="105"/>
      <c r="C1039" s="106"/>
      <c r="D1039" s="106"/>
      <c r="E1039" s="106"/>
    </row>
    <row r="1040" spans="1:5" ht="12.75">
      <c r="A1040" s="105"/>
      <c r="B1040" s="105"/>
      <c r="C1040" s="106"/>
      <c r="D1040" s="106"/>
      <c r="E1040" s="106"/>
    </row>
    <row r="1041" spans="1:5" ht="12.75">
      <c r="A1041" s="105"/>
      <c r="B1041" s="105"/>
      <c r="C1041" s="106"/>
      <c r="D1041" s="106"/>
      <c r="E1041" s="106"/>
    </row>
    <row r="1042" spans="1:5" ht="12.75">
      <c r="A1042" s="105"/>
      <c r="B1042" s="105"/>
      <c r="C1042" s="106"/>
      <c r="D1042" s="106"/>
      <c r="E1042" s="106"/>
    </row>
    <row r="1043" spans="1:5" ht="12.75">
      <c r="A1043" s="105"/>
      <c r="B1043" s="105"/>
      <c r="C1043" s="106"/>
      <c r="D1043" s="106"/>
      <c r="E1043" s="106"/>
    </row>
    <row r="1044" spans="1:5" ht="12.75">
      <c r="A1044" s="105"/>
      <c r="B1044" s="105"/>
      <c r="C1044" s="106"/>
      <c r="D1044" s="106"/>
      <c r="E1044" s="106"/>
    </row>
    <row r="1045" spans="1:5" ht="12.75">
      <c r="A1045" s="105"/>
      <c r="B1045" s="105"/>
      <c r="C1045" s="106"/>
      <c r="D1045" s="106"/>
      <c r="E1045" s="106"/>
    </row>
    <row r="1046" spans="1:5" ht="12.75">
      <c r="A1046" s="105"/>
      <c r="B1046" s="105"/>
      <c r="C1046" s="106"/>
      <c r="D1046" s="106"/>
      <c r="E1046" s="106"/>
    </row>
    <row r="1047" spans="1:5" ht="12.75">
      <c r="A1047" s="105"/>
      <c r="B1047" s="105"/>
      <c r="C1047" s="106"/>
      <c r="D1047" s="106"/>
      <c r="E1047" s="106"/>
    </row>
    <row r="1048" spans="1:5" ht="12.75">
      <c r="A1048" s="105"/>
      <c r="B1048" s="105"/>
      <c r="C1048" s="106"/>
      <c r="D1048" s="106"/>
      <c r="E1048" s="106"/>
    </row>
    <row r="1049" spans="1:5" ht="12.75">
      <c r="A1049" s="105"/>
      <c r="B1049" s="105"/>
      <c r="C1049" s="106"/>
      <c r="D1049" s="106"/>
      <c r="E1049" s="106"/>
    </row>
    <row r="1050" spans="1:5" ht="12.75">
      <c r="A1050" s="105"/>
      <c r="B1050" s="105"/>
      <c r="C1050" s="106"/>
      <c r="D1050" s="106"/>
      <c r="E1050" s="106"/>
    </row>
    <row r="1051" spans="1:5" ht="13.5" thickBot="1">
      <c r="A1051" s="105"/>
      <c r="B1051" s="105"/>
      <c r="C1051" s="106"/>
      <c r="D1051" s="106"/>
      <c r="E1051" s="106"/>
    </row>
    <row r="1052" spans="1:7" ht="13.5" customHeight="1" thickBot="1" thickTop="1">
      <c r="A1052" s="655" t="s">
        <v>440</v>
      </c>
      <c r="B1052" s="656"/>
      <c r="C1052" s="656"/>
      <c r="D1052" s="656"/>
      <c r="E1052" s="656"/>
      <c r="F1052" s="656"/>
      <c r="G1052" s="657"/>
    </row>
    <row r="1053" spans="1:7" ht="12.75" customHeight="1" thickBot="1" thickTop="1">
      <c r="A1053" s="655"/>
      <c r="B1053" s="656"/>
      <c r="C1053" s="656"/>
      <c r="D1053" s="656"/>
      <c r="E1053" s="656"/>
      <c r="F1053" s="656"/>
      <c r="G1053" s="657"/>
    </row>
    <row r="1054" spans="1:7" ht="13.5" customHeight="1" thickBot="1" thickTop="1">
      <c r="A1054" s="655"/>
      <c r="B1054" s="656"/>
      <c r="C1054" s="656"/>
      <c r="D1054" s="656"/>
      <c r="E1054" s="656"/>
      <c r="F1054" s="656"/>
      <c r="G1054" s="657"/>
    </row>
    <row r="1055" spans="1:7" ht="13.5" customHeight="1" thickBot="1" thickTop="1">
      <c r="A1055" s="652" t="s">
        <v>136</v>
      </c>
      <c r="B1055" s="653"/>
      <c r="C1055" s="653"/>
      <c r="D1055" s="653"/>
      <c r="E1055" s="653"/>
      <c r="F1055" s="653"/>
      <c r="G1055" s="654"/>
    </row>
    <row r="1056" spans="1:7" ht="13.5" customHeight="1" thickBot="1" thickTop="1">
      <c r="A1056" s="652"/>
      <c r="B1056" s="653"/>
      <c r="C1056" s="653"/>
      <c r="D1056" s="653"/>
      <c r="E1056" s="653"/>
      <c r="F1056" s="653"/>
      <c r="G1056" s="654"/>
    </row>
    <row r="1057" spans="1:7" ht="24.75" thickBot="1" thickTop="1">
      <c r="A1057" s="650"/>
      <c r="B1057" s="651"/>
      <c r="C1057" s="133" t="s">
        <v>670</v>
      </c>
      <c r="D1057" s="133" t="s">
        <v>671</v>
      </c>
      <c r="E1057" s="133" t="s">
        <v>672</v>
      </c>
      <c r="F1057" s="396"/>
      <c r="G1057" s="133" t="s">
        <v>582</v>
      </c>
    </row>
    <row r="1058" spans="1:7" ht="13.5" thickTop="1">
      <c r="A1058" s="164">
        <v>1</v>
      </c>
      <c r="B1058" s="165"/>
      <c r="C1058" s="270"/>
      <c r="D1058" s="270"/>
      <c r="E1058" s="270"/>
      <c r="F1058" s="404"/>
      <c r="G1058" s="271"/>
    </row>
    <row r="1059" spans="1:7" ht="12.75">
      <c r="A1059" s="166">
        <v>2</v>
      </c>
      <c r="B1059" s="40"/>
      <c r="C1059" s="272"/>
      <c r="D1059" s="272"/>
      <c r="E1059" s="272"/>
      <c r="F1059" s="402"/>
      <c r="G1059" s="273"/>
    </row>
    <row r="1060" spans="1:7" ht="12.75">
      <c r="A1060" s="166">
        <v>3</v>
      </c>
      <c r="B1060" s="40"/>
      <c r="C1060" s="272"/>
      <c r="D1060" s="272"/>
      <c r="E1060" s="272"/>
      <c r="F1060" s="402"/>
      <c r="G1060" s="273"/>
    </row>
    <row r="1061" spans="1:7" ht="12.75">
      <c r="A1061" s="166">
        <v>4</v>
      </c>
      <c r="B1061" s="40"/>
      <c r="C1061" s="272"/>
      <c r="D1061" s="272"/>
      <c r="E1061" s="272"/>
      <c r="F1061" s="402"/>
      <c r="G1061" s="273"/>
    </row>
    <row r="1062" spans="1:7" ht="12.75">
      <c r="A1062" s="166">
        <v>5</v>
      </c>
      <c r="B1062" s="40"/>
      <c r="C1062" s="272"/>
      <c r="D1062" s="272"/>
      <c r="E1062" s="272"/>
      <c r="F1062" s="402"/>
      <c r="G1062" s="273"/>
    </row>
    <row r="1063" spans="1:7" ht="12.75">
      <c r="A1063" s="166">
        <v>6</v>
      </c>
      <c r="B1063" s="40"/>
      <c r="C1063" s="272"/>
      <c r="D1063" s="272"/>
      <c r="E1063" s="272"/>
      <c r="F1063" s="402"/>
      <c r="G1063" s="273"/>
    </row>
    <row r="1064" spans="1:7" ht="12.75">
      <c r="A1064" s="166">
        <v>7</v>
      </c>
      <c r="B1064" s="40"/>
      <c r="C1064" s="272"/>
      <c r="D1064" s="272"/>
      <c r="E1064" s="272"/>
      <c r="F1064" s="402"/>
      <c r="G1064" s="273"/>
    </row>
    <row r="1065" spans="1:7" ht="12.75">
      <c r="A1065" s="166">
        <v>8</v>
      </c>
      <c r="B1065" s="40"/>
      <c r="C1065" s="272"/>
      <c r="D1065" s="272"/>
      <c r="E1065" s="272"/>
      <c r="F1065" s="402"/>
      <c r="G1065" s="273"/>
    </row>
    <row r="1066" spans="1:7" ht="12.75">
      <c r="A1066" s="166">
        <v>9</v>
      </c>
      <c r="B1066" s="40"/>
      <c r="C1066" s="272"/>
      <c r="D1066" s="272"/>
      <c r="E1066" s="272"/>
      <c r="F1066" s="402"/>
      <c r="G1066" s="273"/>
    </row>
    <row r="1067" spans="1:7" ht="12.75">
      <c r="A1067" s="166">
        <v>10</v>
      </c>
      <c r="B1067" s="40"/>
      <c r="C1067" s="272"/>
      <c r="D1067" s="272"/>
      <c r="E1067" s="272"/>
      <c r="F1067" s="402"/>
      <c r="G1067" s="273"/>
    </row>
    <row r="1068" spans="1:7" ht="12.75">
      <c r="A1068" s="166">
        <v>11</v>
      </c>
      <c r="B1068" s="40"/>
      <c r="C1068" s="272"/>
      <c r="D1068" s="272"/>
      <c r="E1068" s="272"/>
      <c r="F1068" s="402"/>
      <c r="G1068" s="273"/>
    </row>
    <row r="1069" spans="1:7" ht="12.75">
      <c r="A1069" s="166">
        <v>12</v>
      </c>
      <c r="B1069" s="40"/>
      <c r="C1069" s="272"/>
      <c r="D1069" s="272"/>
      <c r="E1069" s="272"/>
      <c r="F1069" s="402"/>
      <c r="G1069" s="273"/>
    </row>
    <row r="1070" spans="1:7" ht="12.75">
      <c r="A1070" s="166">
        <v>13</v>
      </c>
      <c r="B1070" s="40"/>
      <c r="C1070" s="272"/>
      <c r="D1070" s="272"/>
      <c r="E1070" s="272"/>
      <c r="F1070" s="402"/>
      <c r="G1070" s="273"/>
    </row>
    <row r="1071" spans="1:7" ht="12.75">
      <c r="A1071" s="166">
        <v>14</v>
      </c>
      <c r="B1071" s="40"/>
      <c r="C1071" s="272"/>
      <c r="D1071" s="272"/>
      <c r="E1071" s="272"/>
      <c r="F1071" s="402"/>
      <c r="G1071" s="273"/>
    </row>
    <row r="1072" spans="1:7" ht="12.75">
      <c r="A1072" s="166">
        <v>15</v>
      </c>
      <c r="B1072" s="40"/>
      <c r="C1072" s="272"/>
      <c r="D1072" s="272"/>
      <c r="E1072" s="272"/>
      <c r="F1072" s="402"/>
      <c r="G1072" s="273"/>
    </row>
    <row r="1073" spans="1:7" ht="12.75">
      <c r="A1073" s="166">
        <v>16</v>
      </c>
      <c r="B1073" s="40"/>
      <c r="C1073" s="272"/>
      <c r="D1073" s="272"/>
      <c r="E1073" s="272"/>
      <c r="F1073" s="402"/>
      <c r="G1073" s="273"/>
    </row>
    <row r="1074" spans="1:7" ht="12.75">
      <c r="A1074" s="166">
        <v>17</v>
      </c>
      <c r="B1074" s="40"/>
      <c r="C1074" s="272"/>
      <c r="D1074" s="272"/>
      <c r="E1074" s="272"/>
      <c r="F1074" s="402"/>
      <c r="G1074" s="273"/>
    </row>
    <row r="1075" spans="1:7" ht="12.75">
      <c r="A1075" s="166">
        <v>18</v>
      </c>
      <c r="B1075" s="40"/>
      <c r="C1075" s="272"/>
      <c r="D1075" s="272"/>
      <c r="E1075" s="272"/>
      <c r="F1075" s="402"/>
      <c r="G1075" s="273"/>
    </row>
    <row r="1076" spans="1:7" ht="12.75">
      <c r="A1076" s="166">
        <v>19</v>
      </c>
      <c r="B1076" s="40"/>
      <c r="C1076" s="272" t="s">
        <v>445</v>
      </c>
      <c r="D1076" s="272"/>
      <c r="E1076" s="272"/>
      <c r="F1076" s="402"/>
      <c r="G1076" s="273"/>
    </row>
    <row r="1077" spans="1:7" ht="12.75">
      <c r="A1077" s="166">
        <v>20</v>
      </c>
      <c r="B1077" s="40"/>
      <c r="C1077" s="272"/>
      <c r="D1077" s="272"/>
      <c r="E1077" s="272"/>
      <c r="F1077" s="402"/>
      <c r="G1077" s="273"/>
    </row>
    <row r="1078" spans="1:7" ht="12.75">
      <c r="A1078" s="166">
        <v>21</v>
      </c>
      <c r="B1078" s="40"/>
      <c r="C1078" s="272"/>
      <c r="D1078" s="272"/>
      <c r="E1078" s="272"/>
      <c r="F1078" s="402"/>
      <c r="G1078" s="273"/>
    </row>
    <row r="1079" spans="1:7" ht="12.75">
      <c r="A1079" s="166">
        <v>22</v>
      </c>
      <c r="B1079" s="40"/>
      <c r="C1079" s="272"/>
      <c r="D1079" s="272"/>
      <c r="E1079" s="272"/>
      <c r="F1079" s="402"/>
      <c r="G1079" s="273"/>
    </row>
    <row r="1080" spans="1:7" ht="12.75">
      <c r="A1080" s="166">
        <v>23</v>
      </c>
      <c r="B1080" s="40"/>
      <c r="C1080" s="272"/>
      <c r="D1080" s="272"/>
      <c r="E1080" s="272"/>
      <c r="F1080" s="402"/>
      <c r="G1080" s="273"/>
    </row>
    <row r="1081" spans="1:7" ht="12.75">
      <c r="A1081" s="166">
        <v>24</v>
      </c>
      <c r="B1081" s="40"/>
      <c r="C1081" s="272"/>
      <c r="D1081" s="272"/>
      <c r="E1081" s="272"/>
      <c r="F1081" s="402"/>
      <c r="G1081" s="273"/>
    </row>
    <row r="1082" spans="1:7" ht="13.5" thickBot="1">
      <c r="A1082" s="167">
        <v>25</v>
      </c>
      <c r="B1082" s="168"/>
      <c r="C1082" s="274"/>
      <c r="D1082" s="274"/>
      <c r="E1082" s="274"/>
      <c r="F1082" s="403"/>
      <c r="G1082" s="275"/>
    </row>
    <row r="1083" spans="1:7" ht="14.25" thickBot="1" thickTop="1">
      <c r="A1083" s="639" t="s">
        <v>149</v>
      </c>
      <c r="B1083" s="640"/>
      <c r="C1083" s="276">
        <f>SUM(C1058:C1082)</f>
        <v>0</v>
      </c>
      <c r="D1083" s="276">
        <f>SUM(D1058:D1082)</f>
        <v>0</v>
      </c>
      <c r="E1083" s="276">
        <f>SUM(E1058:E1082)</f>
        <v>0</v>
      </c>
      <c r="F1083" s="276">
        <f>SUM(F1058:F1082)</f>
        <v>0</v>
      </c>
      <c r="G1083" s="277">
        <f>SUM(G1058:G1082)</f>
        <v>0</v>
      </c>
    </row>
    <row r="1084" spans="1:5" ht="14.25" thickBot="1" thickTop="1">
      <c r="A1084" s="74"/>
      <c r="B1084" s="77"/>
      <c r="C1084" s="78"/>
      <c r="D1084" s="78"/>
      <c r="E1084" s="78"/>
    </row>
    <row r="1085" spans="1:7" ht="13.5" customHeight="1" thickTop="1">
      <c r="A1085" s="641" t="s">
        <v>138</v>
      </c>
      <c r="B1085" s="642"/>
      <c r="C1085" s="642"/>
      <c r="D1085" s="642"/>
      <c r="E1085" s="642"/>
      <c r="F1085" s="642"/>
      <c r="G1085" s="643"/>
    </row>
    <row r="1086" spans="1:7" ht="12.75" customHeight="1">
      <c r="A1086" s="644"/>
      <c r="B1086" s="645"/>
      <c r="C1086" s="645"/>
      <c r="D1086" s="645"/>
      <c r="E1086" s="645"/>
      <c r="F1086" s="645"/>
      <c r="G1086" s="646"/>
    </row>
    <row r="1087" spans="1:7" ht="13.5" customHeight="1" thickBot="1">
      <c r="A1087" s="647"/>
      <c r="B1087" s="648"/>
      <c r="C1087" s="648"/>
      <c r="D1087" s="648"/>
      <c r="E1087" s="648"/>
      <c r="F1087" s="648"/>
      <c r="G1087" s="649"/>
    </row>
    <row r="1088" spans="1:7" ht="24.75" thickBot="1" thickTop="1">
      <c r="A1088" s="172" t="s">
        <v>159</v>
      </c>
      <c r="B1088" s="173" t="s">
        <v>158</v>
      </c>
      <c r="C1088" s="133" t="s">
        <v>670</v>
      </c>
      <c r="D1088" s="133" t="s">
        <v>671</v>
      </c>
      <c r="E1088" s="133" t="s">
        <v>672</v>
      </c>
      <c r="F1088" s="396"/>
      <c r="G1088" s="133" t="s">
        <v>582</v>
      </c>
    </row>
    <row r="1089" spans="1:7" ht="18.75" thickTop="1">
      <c r="A1089" s="183">
        <v>1</v>
      </c>
      <c r="B1089" s="179" t="s">
        <v>434</v>
      </c>
      <c r="C1089" s="284"/>
      <c r="D1089" s="284"/>
      <c r="E1089" s="284"/>
      <c r="F1089" s="404"/>
      <c r="G1089" s="233"/>
    </row>
    <row r="1090" spans="1:7" ht="18">
      <c r="A1090" s="170">
        <v>2</v>
      </c>
      <c r="B1090" s="41" t="s">
        <v>460</v>
      </c>
      <c r="C1090" s="280"/>
      <c r="D1090" s="280"/>
      <c r="E1090" s="280"/>
      <c r="F1090" s="402"/>
      <c r="G1090" s="235"/>
    </row>
    <row r="1091" spans="1:7" ht="18">
      <c r="A1091" s="170">
        <v>3</v>
      </c>
      <c r="B1091" s="40" t="s">
        <v>19</v>
      </c>
      <c r="C1091" s="280"/>
      <c r="D1091" s="280"/>
      <c r="E1091" s="280"/>
      <c r="F1091" s="402"/>
      <c r="G1091" s="235"/>
    </row>
    <row r="1092" spans="1:7" ht="18">
      <c r="A1092" s="170">
        <v>4</v>
      </c>
      <c r="B1092" s="40" t="s">
        <v>20</v>
      </c>
      <c r="C1092" s="280"/>
      <c r="D1092" s="280"/>
      <c r="E1092" s="280"/>
      <c r="F1092" s="402"/>
      <c r="G1092" s="235"/>
    </row>
    <row r="1093" spans="1:7" ht="18">
      <c r="A1093" s="170">
        <v>5</v>
      </c>
      <c r="B1093" s="40" t="s">
        <v>21</v>
      </c>
      <c r="C1093" s="280"/>
      <c r="D1093" s="280"/>
      <c r="E1093" s="280"/>
      <c r="F1093" s="402"/>
      <c r="G1093" s="235"/>
    </row>
    <row r="1094" spans="1:7" ht="18">
      <c r="A1094" s="170">
        <v>6</v>
      </c>
      <c r="B1094" s="40" t="s">
        <v>22</v>
      </c>
      <c r="C1094" s="280"/>
      <c r="D1094" s="280"/>
      <c r="E1094" s="280"/>
      <c r="F1094" s="402"/>
      <c r="G1094" s="235"/>
    </row>
    <row r="1095" spans="1:7" ht="18">
      <c r="A1095" s="170">
        <v>7</v>
      </c>
      <c r="B1095" s="40" t="s">
        <v>23</v>
      </c>
      <c r="C1095" s="280"/>
      <c r="D1095" s="280"/>
      <c r="E1095" s="280"/>
      <c r="F1095" s="402"/>
      <c r="G1095" s="235"/>
    </row>
    <row r="1096" spans="1:7" ht="18">
      <c r="A1096" s="170">
        <v>8</v>
      </c>
      <c r="B1096" s="48" t="s">
        <v>208</v>
      </c>
      <c r="C1096" s="280"/>
      <c r="D1096" s="280"/>
      <c r="E1096" s="280"/>
      <c r="F1096" s="402"/>
      <c r="G1096" s="235"/>
    </row>
    <row r="1097" spans="1:7" ht="18.75" thickBot="1">
      <c r="A1097" s="171">
        <v>9</v>
      </c>
      <c r="B1097" s="158" t="s">
        <v>207</v>
      </c>
      <c r="C1097" s="281"/>
      <c r="D1097" s="281"/>
      <c r="E1097" s="281"/>
      <c r="F1097" s="403"/>
      <c r="G1097" s="237"/>
    </row>
    <row r="1098" spans="1:7" ht="14.25" thickBot="1" thickTop="1">
      <c r="A1098" s="639" t="s">
        <v>8</v>
      </c>
      <c r="B1098" s="640"/>
      <c r="C1098" s="282">
        <f>SUM(C1089:C1097)</f>
        <v>0</v>
      </c>
      <c r="D1098" s="282">
        <f>SUM(D1089:D1097)</f>
        <v>0</v>
      </c>
      <c r="E1098" s="282">
        <f>SUM(E1089:E1097)</f>
        <v>0</v>
      </c>
      <c r="F1098" s="282">
        <f>SUM(F1089:F1097)</f>
        <v>0</v>
      </c>
      <c r="G1098" s="283">
        <f>SUM(G1089:G1097)</f>
        <v>0</v>
      </c>
    </row>
    <row r="1099" spans="1:5" ht="13.5" thickTop="1">
      <c r="A1099" s="5"/>
      <c r="B1099" s="5"/>
      <c r="C1099" s="72"/>
      <c r="D1099" s="72"/>
      <c r="E1099" s="72"/>
    </row>
    <row r="1100" spans="1:5" ht="12.75">
      <c r="A1100" s="5"/>
      <c r="B1100" s="5"/>
      <c r="C1100" s="72"/>
      <c r="D1100" s="72"/>
      <c r="E1100" s="72"/>
    </row>
    <row r="1101" ht="13.5" thickBot="1"/>
    <row r="1102" spans="1:7" ht="24.75" thickBot="1" thickTop="1">
      <c r="A1102" s="180" t="s">
        <v>160</v>
      </c>
      <c r="B1102" s="175" t="s">
        <v>163</v>
      </c>
      <c r="C1102" s="133" t="s">
        <v>670</v>
      </c>
      <c r="D1102" s="133" t="s">
        <v>671</v>
      </c>
      <c r="E1102" s="133" t="s">
        <v>672</v>
      </c>
      <c r="F1102" s="396"/>
      <c r="G1102" s="133" t="s">
        <v>582</v>
      </c>
    </row>
    <row r="1103" spans="1:7" ht="19.5" thickBot="1" thickTop="1">
      <c r="A1103" s="164">
        <v>1</v>
      </c>
      <c r="B1103" s="165"/>
      <c r="C1103" s="284"/>
      <c r="D1103" s="423"/>
      <c r="E1103" s="423"/>
      <c r="F1103" s="404"/>
      <c r="G1103" s="233"/>
    </row>
    <row r="1104" spans="1:7" ht="13.5" thickTop="1">
      <c r="A1104" s="166">
        <v>2</v>
      </c>
      <c r="B1104" s="40"/>
      <c r="C1104" s="280"/>
      <c r="D1104" s="280"/>
      <c r="E1104" s="280"/>
      <c r="F1104" s="402"/>
      <c r="G1104" s="235"/>
    </row>
    <row r="1105" spans="1:7" ht="12.75">
      <c r="A1105" s="166">
        <v>3</v>
      </c>
      <c r="B1105" s="40"/>
      <c r="C1105" s="280"/>
      <c r="D1105" s="280"/>
      <c r="E1105" s="280"/>
      <c r="F1105" s="402"/>
      <c r="G1105" s="235"/>
    </row>
    <row r="1106" spans="1:7" ht="12.75">
      <c r="A1106" s="166">
        <v>4</v>
      </c>
      <c r="B1106" s="40"/>
      <c r="C1106" s="280"/>
      <c r="D1106" s="280"/>
      <c r="E1106" s="280"/>
      <c r="F1106" s="402"/>
      <c r="G1106" s="235"/>
    </row>
    <row r="1107" spans="1:7" ht="12.75">
      <c r="A1107" s="166">
        <v>5</v>
      </c>
      <c r="B1107" s="40"/>
      <c r="C1107" s="280"/>
      <c r="D1107" s="280"/>
      <c r="E1107" s="280"/>
      <c r="F1107" s="402"/>
      <c r="G1107" s="235"/>
    </row>
    <row r="1108" spans="1:7" ht="12.75">
      <c r="A1108" s="166">
        <v>6</v>
      </c>
      <c r="B1108" s="40"/>
      <c r="C1108" s="280"/>
      <c r="D1108" s="280"/>
      <c r="E1108" s="280"/>
      <c r="F1108" s="402"/>
      <c r="G1108" s="235"/>
    </row>
    <row r="1109" spans="1:7" ht="12.75">
      <c r="A1109" s="166">
        <v>7</v>
      </c>
      <c r="B1109" s="40"/>
      <c r="C1109" s="280"/>
      <c r="D1109" s="280"/>
      <c r="E1109" s="280"/>
      <c r="F1109" s="402"/>
      <c r="G1109" s="235"/>
    </row>
    <row r="1110" spans="1:7" ht="12.75">
      <c r="A1110" s="166">
        <v>8</v>
      </c>
      <c r="B1110" s="40"/>
      <c r="C1110" s="280"/>
      <c r="D1110" s="280"/>
      <c r="E1110" s="280"/>
      <c r="F1110" s="402"/>
      <c r="G1110" s="235"/>
    </row>
    <row r="1111" spans="1:7" ht="12.75">
      <c r="A1111" s="166">
        <v>9</v>
      </c>
      <c r="B1111" s="40"/>
      <c r="C1111" s="280"/>
      <c r="D1111" s="280"/>
      <c r="E1111" s="280"/>
      <c r="F1111" s="402"/>
      <c r="G1111" s="235"/>
    </row>
    <row r="1112" spans="1:7" ht="12.75">
      <c r="A1112" s="166">
        <v>10</v>
      </c>
      <c r="B1112" s="40"/>
      <c r="C1112" s="280"/>
      <c r="D1112" s="280"/>
      <c r="E1112" s="280"/>
      <c r="F1112" s="402"/>
      <c r="G1112" s="235"/>
    </row>
    <row r="1113" spans="1:7" ht="12.75">
      <c r="A1113" s="166">
        <v>11</v>
      </c>
      <c r="B1113" s="40"/>
      <c r="C1113" s="280"/>
      <c r="D1113" s="280"/>
      <c r="E1113" s="280"/>
      <c r="F1113" s="402"/>
      <c r="G1113" s="235"/>
    </row>
    <row r="1114" spans="1:7" ht="12.75">
      <c r="A1114" s="166">
        <v>12</v>
      </c>
      <c r="B1114" s="40"/>
      <c r="C1114" s="280"/>
      <c r="D1114" s="280"/>
      <c r="E1114" s="280"/>
      <c r="F1114" s="402"/>
      <c r="G1114" s="235"/>
    </row>
    <row r="1115" spans="1:7" ht="12.75">
      <c r="A1115" s="166">
        <v>13</v>
      </c>
      <c r="B1115" s="40"/>
      <c r="C1115" s="280"/>
      <c r="D1115" s="280"/>
      <c r="E1115" s="280"/>
      <c r="F1115" s="402"/>
      <c r="G1115" s="235"/>
    </row>
    <row r="1116" spans="1:7" ht="12.75">
      <c r="A1116" s="166">
        <v>14</v>
      </c>
      <c r="B1116" s="40"/>
      <c r="C1116" s="280"/>
      <c r="D1116" s="280"/>
      <c r="E1116" s="280"/>
      <c r="F1116" s="402"/>
      <c r="G1116" s="235"/>
    </row>
    <row r="1117" spans="1:7" ht="13.5" thickBot="1">
      <c r="A1117" s="167">
        <v>15</v>
      </c>
      <c r="B1117" s="168"/>
      <c r="C1117" s="281"/>
      <c r="D1117" s="281"/>
      <c r="E1117" s="281"/>
      <c r="F1117" s="403"/>
      <c r="G1117" s="237"/>
    </row>
    <row r="1118" spans="1:7" ht="14.25" thickBot="1" thickTop="1">
      <c r="A1118" s="639" t="s">
        <v>8</v>
      </c>
      <c r="B1118" s="640"/>
      <c r="C1118" s="282">
        <f>SUM(C1103:C1117)</f>
        <v>0</v>
      </c>
      <c r="D1118" s="282">
        <f>SUM(D1103:D1117)</f>
        <v>0</v>
      </c>
      <c r="E1118" s="282">
        <f>SUM(E1103:E1117)</f>
        <v>0</v>
      </c>
      <c r="F1118" s="282">
        <f>SUM(F1103:F1117)</f>
        <v>0</v>
      </c>
      <c r="G1118" s="283">
        <f>SUM(G1103:G1117)</f>
        <v>0</v>
      </c>
    </row>
    <row r="1119" spans="1:5" ht="14.25" thickBot="1" thickTop="1">
      <c r="A1119" s="5"/>
      <c r="B1119" s="75"/>
      <c r="C1119" s="76"/>
      <c r="D1119" s="76"/>
      <c r="E1119" s="76"/>
    </row>
    <row r="1120" spans="1:7" ht="24.75" thickBot="1" thickTop="1">
      <c r="A1120" s="184" t="s">
        <v>162</v>
      </c>
      <c r="B1120" s="185" t="s">
        <v>161</v>
      </c>
      <c r="C1120" s="133" t="s">
        <v>580</v>
      </c>
      <c r="D1120" s="133" t="s">
        <v>581</v>
      </c>
      <c r="E1120" s="133" t="s">
        <v>672</v>
      </c>
      <c r="F1120" s="396"/>
      <c r="G1120" s="133" t="s">
        <v>582</v>
      </c>
    </row>
    <row r="1121" spans="1:7" ht="13.5" thickTop="1">
      <c r="A1121" s="164">
        <v>1</v>
      </c>
      <c r="B1121" s="165" t="s">
        <v>24</v>
      </c>
      <c r="C1121" s="284"/>
      <c r="D1121" s="284"/>
      <c r="E1121" s="284"/>
      <c r="F1121" s="404"/>
      <c r="G1121" s="233"/>
    </row>
    <row r="1122" spans="1:7" ht="12.75">
      <c r="A1122" s="166">
        <v>2</v>
      </c>
      <c r="B1122" s="40" t="s">
        <v>25</v>
      </c>
      <c r="C1122" s="280"/>
      <c r="D1122" s="280"/>
      <c r="E1122" s="280"/>
      <c r="F1122" s="402"/>
      <c r="G1122" s="235"/>
    </row>
    <row r="1123" spans="1:7" ht="12.75">
      <c r="A1123" s="166">
        <v>3</v>
      </c>
      <c r="B1123" s="40" t="s">
        <v>26</v>
      </c>
      <c r="C1123" s="280"/>
      <c r="D1123" s="280"/>
      <c r="E1123" s="280"/>
      <c r="F1123" s="402"/>
      <c r="G1123" s="235"/>
    </row>
    <row r="1124" spans="1:7" ht="12.75">
      <c r="A1124" s="166">
        <v>4</v>
      </c>
      <c r="B1124" s="40" t="s">
        <v>27</v>
      </c>
      <c r="C1124" s="280"/>
      <c r="D1124" s="280"/>
      <c r="E1124" s="280"/>
      <c r="F1124" s="402"/>
      <c r="G1124" s="235"/>
    </row>
    <row r="1125" spans="1:7" ht="12.75">
      <c r="A1125" s="166">
        <v>5</v>
      </c>
      <c r="B1125" s="40" t="s">
        <v>28</v>
      </c>
      <c r="C1125" s="280"/>
      <c r="D1125" s="280"/>
      <c r="E1125" s="280"/>
      <c r="F1125" s="402"/>
      <c r="G1125" s="235"/>
    </row>
    <row r="1126" spans="1:7" ht="12.75">
      <c r="A1126" s="166">
        <v>6</v>
      </c>
      <c r="B1126" s="40" t="s">
        <v>29</v>
      </c>
      <c r="C1126" s="280"/>
      <c r="D1126" s="280"/>
      <c r="E1126" s="280"/>
      <c r="F1126" s="402"/>
      <c r="G1126" s="235"/>
    </row>
    <row r="1127" spans="1:7" ht="12.75">
      <c r="A1127" s="166">
        <v>7</v>
      </c>
      <c r="B1127" s="40" t="s">
        <v>30</v>
      </c>
      <c r="C1127" s="280"/>
      <c r="D1127" s="280"/>
      <c r="E1127" s="280"/>
      <c r="F1127" s="402"/>
      <c r="G1127" s="235"/>
    </row>
    <row r="1128" spans="1:7" ht="12.75">
      <c r="A1128" s="166">
        <v>8</v>
      </c>
      <c r="B1128" s="40"/>
      <c r="C1128" s="280"/>
      <c r="D1128" s="280"/>
      <c r="E1128" s="280"/>
      <c r="F1128" s="402"/>
      <c r="G1128" s="235"/>
    </row>
    <row r="1129" spans="1:7" ht="12.75">
      <c r="A1129" s="166">
        <v>9</v>
      </c>
      <c r="B1129" s="40"/>
      <c r="C1129" s="280"/>
      <c r="D1129" s="280"/>
      <c r="E1129" s="280"/>
      <c r="F1129" s="402"/>
      <c r="G1129" s="235"/>
    </row>
    <row r="1130" spans="1:7" ht="12.75">
      <c r="A1130" s="166">
        <v>10</v>
      </c>
      <c r="B1130" s="40"/>
      <c r="C1130" s="280"/>
      <c r="D1130" s="280"/>
      <c r="E1130" s="280"/>
      <c r="F1130" s="402"/>
      <c r="G1130" s="235"/>
    </row>
    <row r="1131" spans="1:7" ht="12.75">
      <c r="A1131" s="166">
        <v>11</v>
      </c>
      <c r="B1131" s="40"/>
      <c r="C1131" s="280"/>
      <c r="D1131" s="280"/>
      <c r="E1131" s="280"/>
      <c r="F1131" s="402"/>
      <c r="G1131" s="235"/>
    </row>
    <row r="1132" spans="1:7" ht="12.75">
      <c r="A1132" s="166">
        <v>12</v>
      </c>
      <c r="B1132" s="40"/>
      <c r="C1132" s="280"/>
      <c r="D1132" s="280"/>
      <c r="E1132" s="280"/>
      <c r="F1132" s="402"/>
      <c r="G1132" s="235"/>
    </row>
    <row r="1133" spans="1:7" ht="12.75">
      <c r="A1133" s="166">
        <v>13</v>
      </c>
      <c r="B1133" s="40"/>
      <c r="C1133" s="280"/>
      <c r="D1133" s="280"/>
      <c r="E1133" s="280"/>
      <c r="F1133" s="402"/>
      <c r="G1133" s="235"/>
    </row>
    <row r="1134" spans="1:7" ht="12.75">
      <c r="A1134" s="166">
        <v>14</v>
      </c>
      <c r="B1134" s="40"/>
      <c r="C1134" s="280"/>
      <c r="D1134" s="280"/>
      <c r="E1134" s="280"/>
      <c r="F1134" s="402"/>
      <c r="G1134" s="235"/>
    </row>
    <row r="1135" spans="1:7" ht="12.75">
      <c r="A1135" s="166">
        <v>15</v>
      </c>
      <c r="B1135" s="40"/>
      <c r="C1135" s="280"/>
      <c r="D1135" s="280"/>
      <c r="E1135" s="280"/>
      <c r="F1135" s="402"/>
      <c r="G1135" s="235"/>
    </row>
    <row r="1136" spans="1:7" ht="12.75">
      <c r="A1136" s="166">
        <v>16</v>
      </c>
      <c r="B1136" s="40"/>
      <c r="C1136" s="280"/>
      <c r="D1136" s="280"/>
      <c r="E1136" s="280"/>
      <c r="F1136" s="402"/>
      <c r="G1136" s="235"/>
    </row>
    <row r="1137" spans="1:7" ht="12.75">
      <c r="A1137" s="166">
        <v>17</v>
      </c>
      <c r="B1137" s="40"/>
      <c r="C1137" s="280"/>
      <c r="D1137" s="280"/>
      <c r="E1137" s="280"/>
      <c r="F1137" s="402"/>
      <c r="G1137" s="235"/>
    </row>
    <row r="1138" spans="1:7" ht="12.75">
      <c r="A1138" s="166">
        <v>18</v>
      </c>
      <c r="B1138" s="40"/>
      <c r="C1138" s="280"/>
      <c r="D1138" s="280"/>
      <c r="E1138" s="280"/>
      <c r="F1138" s="402"/>
      <c r="G1138" s="235"/>
    </row>
    <row r="1139" spans="1:7" ht="12.75">
      <c r="A1139" s="166">
        <v>19</v>
      </c>
      <c r="B1139" s="40"/>
      <c r="C1139" s="280"/>
      <c r="D1139" s="280"/>
      <c r="E1139" s="280"/>
      <c r="F1139" s="402"/>
      <c r="G1139" s="235"/>
    </row>
    <row r="1140" spans="1:7" ht="13.5" thickBot="1">
      <c r="A1140" s="167">
        <v>20</v>
      </c>
      <c r="B1140" s="168"/>
      <c r="C1140" s="281"/>
      <c r="D1140" s="281"/>
      <c r="E1140" s="281"/>
      <c r="F1140" s="403"/>
      <c r="G1140" s="237"/>
    </row>
    <row r="1141" spans="1:7" ht="14.25" thickBot="1" thickTop="1">
      <c r="A1141" s="637" t="s">
        <v>8</v>
      </c>
      <c r="B1141" s="638"/>
      <c r="C1141" s="287">
        <f>SUM(C1121:C1140)</f>
        <v>0</v>
      </c>
      <c r="D1141" s="287">
        <f>SUM(D1121:D1140)</f>
        <v>0</v>
      </c>
      <c r="E1141" s="287">
        <f>SUM(E1121:E1140)</f>
        <v>0</v>
      </c>
      <c r="F1141" s="287">
        <f>SUM(F1121:F1140)</f>
        <v>0</v>
      </c>
      <c r="G1141" s="288">
        <f>SUM(G1121:G1140)</f>
        <v>0</v>
      </c>
    </row>
    <row r="1142" spans="1:5" ht="14.25" thickBot="1" thickTop="1">
      <c r="A1142" s="5"/>
      <c r="B1142" s="75"/>
      <c r="C1142" s="76"/>
      <c r="D1142" s="76"/>
      <c r="E1142" s="76"/>
    </row>
    <row r="1143" spans="1:7" ht="14.25" thickBot="1" thickTop="1">
      <c r="A1143" s="637" t="s">
        <v>47</v>
      </c>
      <c r="B1143" s="638"/>
      <c r="C1143" s="289">
        <f>C1098+C1118+C1141</f>
        <v>0</v>
      </c>
      <c r="D1143" s="289">
        <f>D1098+D1118+D1141</f>
        <v>0</v>
      </c>
      <c r="E1143" s="289">
        <f>E1098+E1118+E1141</f>
        <v>0</v>
      </c>
      <c r="F1143" s="289">
        <f>F1098+F1118+F1141</f>
        <v>0</v>
      </c>
      <c r="G1143" s="290">
        <f>G1098+G1118+G1141</f>
        <v>0</v>
      </c>
    </row>
    <row r="1144" spans="1:7" ht="14.25" thickBot="1" thickTop="1">
      <c r="A1144" s="637" t="s">
        <v>284</v>
      </c>
      <c r="B1144" s="638"/>
      <c r="C1144" s="289">
        <f>C1083-C1143</f>
        <v>0</v>
      </c>
      <c r="D1144" s="289">
        <f>D1083-D1143</f>
        <v>0</v>
      </c>
      <c r="E1144" s="289">
        <f>E1083-E1143</f>
        <v>0</v>
      </c>
      <c r="F1144" s="289">
        <f>F1083-F1143</f>
        <v>0</v>
      </c>
      <c r="G1144" s="290">
        <f>G1083-G1143</f>
        <v>0</v>
      </c>
    </row>
    <row r="1145" spans="1:5" ht="13.5" thickTop="1">
      <c r="A1145" s="105"/>
      <c r="B1145" s="105"/>
      <c r="C1145" s="106"/>
      <c r="D1145" s="106"/>
      <c r="E1145" s="106"/>
    </row>
    <row r="1146" spans="1:5" ht="12.75">
      <c r="A1146" s="105"/>
      <c r="B1146" s="105"/>
      <c r="C1146" s="106"/>
      <c r="D1146" s="106"/>
      <c r="E1146" s="106"/>
    </row>
    <row r="1147" spans="1:5" ht="12.75">
      <c r="A1147" s="105"/>
      <c r="B1147" s="105"/>
      <c r="C1147" s="106"/>
      <c r="D1147" s="106"/>
      <c r="E1147" s="106"/>
    </row>
    <row r="1148" spans="1:5" ht="12.75">
      <c r="A1148" s="105"/>
      <c r="B1148" s="105"/>
      <c r="C1148" s="106"/>
      <c r="D1148" s="106"/>
      <c r="E1148" s="106"/>
    </row>
    <row r="1149" spans="1:5" ht="12.75">
      <c r="A1149" s="105"/>
      <c r="B1149" s="105"/>
      <c r="C1149" s="106"/>
      <c r="D1149" s="106"/>
      <c r="E1149" s="106"/>
    </row>
    <row r="1150" spans="1:5" ht="12.75">
      <c r="A1150" s="105"/>
      <c r="B1150" s="105"/>
      <c r="C1150" s="106"/>
      <c r="D1150" s="106"/>
      <c r="E1150" s="106"/>
    </row>
    <row r="1151" spans="1:5" ht="12.75">
      <c r="A1151" s="105"/>
      <c r="B1151" s="105"/>
      <c r="C1151" s="106"/>
      <c r="D1151" s="106"/>
      <c r="E1151" s="106"/>
    </row>
    <row r="1152" spans="1:5" ht="12.75">
      <c r="A1152" s="105"/>
      <c r="B1152" s="105"/>
      <c r="C1152" s="106"/>
      <c r="D1152" s="106"/>
      <c r="E1152" s="106"/>
    </row>
    <row r="1153" spans="1:5" ht="12.75">
      <c r="A1153" s="105"/>
      <c r="B1153" s="105"/>
      <c r="C1153" s="106"/>
      <c r="D1153" s="106"/>
      <c r="E1153" s="106"/>
    </row>
    <row r="1154" spans="1:5" ht="12.75">
      <c r="A1154" s="105"/>
      <c r="B1154" s="105"/>
      <c r="C1154" s="106"/>
      <c r="D1154" s="106"/>
      <c r="E1154" s="106"/>
    </row>
    <row r="1155" spans="1:5" ht="12.75">
      <c r="A1155" s="105"/>
      <c r="B1155" s="105"/>
      <c r="C1155" s="106"/>
      <c r="D1155" s="106"/>
      <c r="E1155" s="106"/>
    </row>
    <row r="1156" spans="1:5" ht="12.75">
      <c r="A1156" s="105"/>
      <c r="B1156" s="105"/>
      <c r="C1156" s="106"/>
      <c r="D1156" s="106"/>
      <c r="E1156" s="106"/>
    </row>
    <row r="1157" spans="1:5" ht="12.75">
      <c r="A1157" s="105"/>
      <c r="B1157" s="105"/>
      <c r="C1157" s="106"/>
      <c r="D1157" s="106"/>
      <c r="E1157" s="106"/>
    </row>
    <row r="1158" spans="1:5" ht="12.75">
      <c r="A1158" s="105"/>
      <c r="B1158" s="105"/>
      <c r="C1158" s="106"/>
      <c r="D1158" s="106"/>
      <c r="E1158" s="106"/>
    </row>
    <row r="1159" spans="1:5" ht="12.75">
      <c r="A1159" s="105"/>
      <c r="B1159" s="105"/>
      <c r="C1159" s="106"/>
      <c r="D1159" s="106"/>
      <c r="E1159" s="106"/>
    </row>
    <row r="1160" spans="1:5" ht="13.5" thickBot="1">
      <c r="A1160" s="105"/>
      <c r="B1160" s="105"/>
      <c r="C1160" s="106"/>
      <c r="D1160" s="106"/>
      <c r="E1160" s="106"/>
    </row>
    <row r="1161" spans="1:7" ht="13.5" customHeight="1" thickBot="1" thickTop="1">
      <c r="A1161" s="655" t="s">
        <v>441</v>
      </c>
      <c r="B1161" s="656"/>
      <c r="C1161" s="656"/>
      <c r="D1161" s="656"/>
      <c r="E1161" s="656"/>
      <c r="F1161" s="656"/>
      <c r="G1161" s="657"/>
    </row>
    <row r="1162" spans="1:7" ht="12.75" customHeight="1" thickBot="1" thickTop="1">
      <c r="A1162" s="655"/>
      <c r="B1162" s="656"/>
      <c r="C1162" s="656"/>
      <c r="D1162" s="656"/>
      <c r="E1162" s="656"/>
      <c r="F1162" s="656"/>
      <c r="G1162" s="657"/>
    </row>
    <row r="1163" spans="1:7" ht="13.5" customHeight="1" thickBot="1" thickTop="1">
      <c r="A1163" s="655"/>
      <c r="B1163" s="656"/>
      <c r="C1163" s="656"/>
      <c r="D1163" s="656"/>
      <c r="E1163" s="656"/>
      <c r="F1163" s="656"/>
      <c r="G1163" s="657"/>
    </row>
    <row r="1164" spans="1:7" ht="13.5" customHeight="1" thickBot="1" thickTop="1">
      <c r="A1164" s="652" t="s">
        <v>136</v>
      </c>
      <c r="B1164" s="653"/>
      <c r="C1164" s="653"/>
      <c r="D1164" s="653"/>
      <c r="E1164" s="653"/>
      <c r="F1164" s="653"/>
      <c r="G1164" s="654"/>
    </row>
    <row r="1165" spans="1:7" ht="13.5" customHeight="1" thickBot="1" thickTop="1">
      <c r="A1165" s="652"/>
      <c r="B1165" s="653"/>
      <c r="C1165" s="653"/>
      <c r="D1165" s="653"/>
      <c r="E1165" s="653"/>
      <c r="F1165" s="653"/>
      <c r="G1165" s="654"/>
    </row>
    <row r="1166" spans="1:7" ht="24.75" thickBot="1" thickTop="1">
      <c r="A1166" s="650"/>
      <c r="B1166" s="651"/>
      <c r="C1166" s="133" t="s">
        <v>670</v>
      </c>
      <c r="D1166" s="133" t="s">
        <v>671</v>
      </c>
      <c r="E1166" s="133" t="s">
        <v>672</v>
      </c>
      <c r="F1166" s="396"/>
      <c r="G1166" s="133" t="s">
        <v>582</v>
      </c>
    </row>
    <row r="1167" spans="1:7" ht="13.5" thickTop="1">
      <c r="A1167" s="164">
        <v>1</v>
      </c>
      <c r="B1167" s="165"/>
      <c r="C1167" s="270"/>
      <c r="D1167" s="270"/>
      <c r="E1167" s="270"/>
      <c r="F1167" s="404"/>
      <c r="G1167" s="271"/>
    </row>
    <row r="1168" spans="1:7" ht="12.75">
      <c r="A1168" s="166">
        <v>2</v>
      </c>
      <c r="B1168" s="40"/>
      <c r="C1168" s="272"/>
      <c r="D1168" s="272"/>
      <c r="E1168" s="272"/>
      <c r="F1168" s="402"/>
      <c r="G1168" s="273"/>
    </row>
    <row r="1169" spans="1:7" ht="12.75">
      <c r="A1169" s="166">
        <v>3</v>
      </c>
      <c r="B1169" s="40"/>
      <c r="C1169" s="272"/>
      <c r="D1169" s="272"/>
      <c r="E1169" s="272"/>
      <c r="F1169" s="402"/>
      <c r="G1169" s="273"/>
    </row>
    <row r="1170" spans="1:7" ht="12.75">
      <c r="A1170" s="166">
        <v>4</v>
      </c>
      <c r="B1170" s="40"/>
      <c r="C1170" s="272"/>
      <c r="D1170" s="272"/>
      <c r="E1170" s="272"/>
      <c r="F1170" s="402"/>
      <c r="G1170" s="273"/>
    </row>
    <row r="1171" spans="1:7" ht="12.75">
      <c r="A1171" s="166">
        <v>5</v>
      </c>
      <c r="B1171" s="40"/>
      <c r="C1171" s="272"/>
      <c r="D1171" s="272"/>
      <c r="E1171" s="272"/>
      <c r="F1171" s="402"/>
      <c r="G1171" s="273"/>
    </row>
    <row r="1172" spans="1:7" ht="12.75">
      <c r="A1172" s="166">
        <v>6</v>
      </c>
      <c r="B1172" s="40"/>
      <c r="C1172" s="272"/>
      <c r="D1172" s="272"/>
      <c r="E1172" s="272"/>
      <c r="F1172" s="402"/>
      <c r="G1172" s="273"/>
    </row>
    <row r="1173" spans="1:7" ht="12.75">
      <c r="A1173" s="166">
        <v>7</v>
      </c>
      <c r="B1173" s="40"/>
      <c r="C1173" s="272"/>
      <c r="D1173" s="272"/>
      <c r="E1173" s="272"/>
      <c r="F1173" s="402"/>
      <c r="G1173" s="273"/>
    </row>
    <row r="1174" spans="1:7" ht="12.75">
      <c r="A1174" s="166">
        <v>8</v>
      </c>
      <c r="B1174" s="40"/>
      <c r="C1174" s="272"/>
      <c r="D1174" s="272"/>
      <c r="E1174" s="272"/>
      <c r="F1174" s="402"/>
      <c r="G1174" s="273"/>
    </row>
    <row r="1175" spans="1:7" ht="12.75">
      <c r="A1175" s="166">
        <v>9</v>
      </c>
      <c r="B1175" s="40"/>
      <c r="C1175" s="272"/>
      <c r="D1175" s="272"/>
      <c r="E1175" s="272"/>
      <c r="F1175" s="402"/>
      <c r="G1175" s="273"/>
    </row>
    <row r="1176" spans="1:7" ht="12.75">
      <c r="A1176" s="166">
        <v>10</v>
      </c>
      <c r="B1176" s="40"/>
      <c r="C1176" s="272"/>
      <c r="D1176" s="272"/>
      <c r="E1176" s="272"/>
      <c r="F1176" s="402"/>
      <c r="G1176" s="273"/>
    </row>
    <row r="1177" spans="1:7" ht="12.75">
      <c r="A1177" s="166">
        <v>11</v>
      </c>
      <c r="B1177" s="40"/>
      <c r="C1177" s="272"/>
      <c r="D1177" s="272"/>
      <c r="E1177" s="272"/>
      <c r="F1177" s="402"/>
      <c r="G1177" s="273"/>
    </row>
    <row r="1178" spans="1:7" ht="12.75">
      <c r="A1178" s="166">
        <v>12</v>
      </c>
      <c r="B1178" s="40"/>
      <c r="C1178" s="272"/>
      <c r="D1178" s="272"/>
      <c r="E1178" s="272"/>
      <c r="F1178" s="402"/>
      <c r="G1178" s="273"/>
    </row>
    <row r="1179" spans="1:7" ht="12.75">
      <c r="A1179" s="166">
        <v>13</v>
      </c>
      <c r="B1179" s="40"/>
      <c r="C1179" s="272"/>
      <c r="D1179" s="272"/>
      <c r="E1179" s="272"/>
      <c r="F1179" s="402"/>
      <c r="G1179" s="273"/>
    </row>
    <row r="1180" spans="1:7" ht="12.75">
      <c r="A1180" s="166">
        <v>14</v>
      </c>
      <c r="B1180" s="40"/>
      <c r="C1180" s="272"/>
      <c r="D1180" s="272"/>
      <c r="E1180" s="272"/>
      <c r="F1180" s="402"/>
      <c r="G1180" s="273"/>
    </row>
    <row r="1181" spans="1:7" ht="12.75">
      <c r="A1181" s="166">
        <v>15</v>
      </c>
      <c r="B1181" s="40"/>
      <c r="C1181" s="272"/>
      <c r="D1181" s="272"/>
      <c r="E1181" s="272"/>
      <c r="F1181" s="402"/>
      <c r="G1181" s="273"/>
    </row>
    <row r="1182" spans="1:7" ht="12.75">
      <c r="A1182" s="166">
        <v>16</v>
      </c>
      <c r="B1182" s="40"/>
      <c r="C1182" s="272"/>
      <c r="D1182" s="272"/>
      <c r="E1182" s="272"/>
      <c r="F1182" s="402"/>
      <c r="G1182" s="273"/>
    </row>
    <row r="1183" spans="1:7" ht="12.75">
      <c r="A1183" s="166">
        <v>17</v>
      </c>
      <c r="B1183" s="40"/>
      <c r="C1183" s="272"/>
      <c r="D1183" s="272"/>
      <c r="E1183" s="272"/>
      <c r="F1183" s="402"/>
      <c r="G1183" s="273"/>
    </row>
    <row r="1184" spans="1:7" ht="12.75">
      <c r="A1184" s="166">
        <v>18</v>
      </c>
      <c r="B1184" s="40"/>
      <c r="C1184" s="272"/>
      <c r="D1184" s="272"/>
      <c r="E1184" s="272"/>
      <c r="F1184" s="402"/>
      <c r="G1184" s="273"/>
    </row>
    <row r="1185" spans="1:7" ht="12.75">
      <c r="A1185" s="166">
        <v>19</v>
      </c>
      <c r="B1185" s="40"/>
      <c r="C1185" s="272"/>
      <c r="D1185" s="272"/>
      <c r="E1185" s="272"/>
      <c r="F1185" s="402"/>
      <c r="G1185" s="273"/>
    </row>
    <row r="1186" spans="1:7" ht="12.75">
      <c r="A1186" s="166">
        <v>20</v>
      </c>
      <c r="B1186" s="40"/>
      <c r="C1186" s="272"/>
      <c r="D1186" s="272"/>
      <c r="E1186" s="272"/>
      <c r="F1186" s="402"/>
      <c r="G1186" s="273"/>
    </row>
    <row r="1187" spans="1:7" ht="12.75">
      <c r="A1187" s="166">
        <v>21</v>
      </c>
      <c r="B1187" s="40"/>
      <c r="C1187" s="272"/>
      <c r="D1187" s="272"/>
      <c r="E1187" s="272"/>
      <c r="F1187" s="402"/>
      <c r="G1187" s="273"/>
    </row>
    <row r="1188" spans="1:7" ht="12.75">
      <c r="A1188" s="166">
        <v>22</v>
      </c>
      <c r="B1188" s="40"/>
      <c r="C1188" s="272"/>
      <c r="D1188" s="272"/>
      <c r="E1188" s="272"/>
      <c r="F1188" s="402"/>
      <c r="G1188" s="273"/>
    </row>
    <row r="1189" spans="1:7" ht="12.75">
      <c r="A1189" s="166">
        <v>23</v>
      </c>
      <c r="B1189" s="40"/>
      <c r="C1189" s="272"/>
      <c r="D1189" s="272"/>
      <c r="E1189" s="272"/>
      <c r="F1189" s="402"/>
      <c r="G1189" s="273"/>
    </row>
    <row r="1190" spans="1:7" ht="12.75">
      <c r="A1190" s="166">
        <v>24</v>
      </c>
      <c r="B1190" s="40"/>
      <c r="C1190" s="272"/>
      <c r="D1190" s="272"/>
      <c r="E1190" s="272"/>
      <c r="F1190" s="402"/>
      <c r="G1190" s="273"/>
    </row>
    <row r="1191" spans="1:7" ht="13.5" thickBot="1">
      <c r="A1191" s="167">
        <v>25</v>
      </c>
      <c r="B1191" s="168"/>
      <c r="C1191" s="274"/>
      <c r="D1191" s="274"/>
      <c r="E1191" s="274"/>
      <c r="F1191" s="403"/>
      <c r="G1191" s="275"/>
    </row>
    <row r="1192" spans="1:7" ht="14.25" thickBot="1" thickTop="1">
      <c r="A1192" s="639" t="s">
        <v>149</v>
      </c>
      <c r="B1192" s="640"/>
      <c r="C1192" s="276">
        <f>SUM(C1167:C1191)</f>
        <v>0</v>
      </c>
      <c r="D1192" s="276">
        <f>SUM(D1167:D1191)</f>
        <v>0</v>
      </c>
      <c r="E1192" s="276">
        <f>SUM(E1167:E1191)</f>
        <v>0</v>
      </c>
      <c r="F1192" s="276">
        <f>SUM(F1167:F1191)</f>
        <v>0</v>
      </c>
      <c r="G1192" s="277">
        <f>SUM(G1167:G1191)</f>
        <v>0</v>
      </c>
    </row>
    <row r="1193" spans="1:5" ht="14.25" thickBot="1" thickTop="1">
      <c r="A1193" s="74"/>
      <c r="B1193" s="77"/>
      <c r="C1193" s="78"/>
      <c r="D1193" s="78"/>
      <c r="E1193" s="78"/>
    </row>
    <row r="1194" spans="1:7" ht="13.5" customHeight="1" thickTop="1">
      <c r="A1194" s="641" t="s">
        <v>138</v>
      </c>
      <c r="B1194" s="642"/>
      <c r="C1194" s="642"/>
      <c r="D1194" s="642"/>
      <c r="E1194" s="642"/>
      <c r="F1194" s="642"/>
      <c r="G1194" s="643"/>
    </row>
    <row r="1195" spans="1:7" ht="12.75" customHeight="1">
      <c r="A1195" s="644"/>
      <c r="B1195" s="645"/>
      <c r="C1195" s="645"/>
      <c r="D1195" s="645"/>
      <c r="E1195" s="645"/>
      <c r="F1195" s="645"/>
      <c r="G1195" s="646"/>
    </row>
    <row r="1196" spans="1:7" ht="13.5" customHeight="1" thickBot="1">
      <c r="A1196" s="647"/>
      <c r="B1196" s="648"/>
      <c r="C1196" s="648"/>
      <c r="D1196" s="648"/>
      <c r="E1196" s="648"/>
      <c r="F1196" s="648"/>
      <c r="G1196" s="649"/>
    </row>
    <row r="1197" spans="1:7" ht="24.75" thickBot="1" thickTop="1">
      <c r="A1197" s="172" t="s">
        <v>159</v>
      </c>
      <c r="B1197" s="173" t="s">
        <v>158</v>
      </c>
      <c r="C1197" s="133" t="s">
        <v>670</v>
      </c>
      <c r="D1197" s="133" t="s">
        <v>671</v>
      </c>
      <c r="E1197" s="133" t="s">
        <v>672</v>
      </c>
      <c r="F1197" s="396"/>
      <c r="G1197" s="133" t="s">
        <v>582</v>
      </c>
    </row>
    <row r="1198" spans="1:7" ht="18.75" thickTop="1">
      <c r="A1198" s="183">
        <v>1</v>
      </c>
      <c r="B1198" s="179" t="s">
        <v>434</v>
      </c>
      <c r="C1198" s="284"/>
      <c r="D1198" s="284"/>
      <c r="E1198" s="284"/>
      <c r="F1198" s="404"/>
      <c r="G1198" s="233"/>
    </row>
    <row r="1199" spans="1:7" ht="18">
      <c r="A1199" s="170">
        <v>2</v>
      </c>
      <c r="B1199" s="41" t="s">
        <v>460</v>
      </c>
      <c r="C1199" s="280"/>
      <c r="D1199" s="280"/>
      <c r="E1199" s="280"/>
      <c r="F1199" s="402"/>
      <c r="G1199" s="235"/>
    </row>
    <row r="1200" spans="1:7" ht="18">
      <c r="A1200" s="170">
        <v>3</v>
      </c>
      <c r="B1200" s="40" t="s">
        <v>19</v>
      </c>
      <c r="C1200" s="280"/>
      <c r="D1200" s="280"/>
      <c r="E1200" s="280"/>
      <c r="F1200" s="402"/>
      <c r="G1200" s="235"/>
    </row>
    <row r="1201" spans="1:7" ht="18">
      <c r="A1201" s="170">
        <v>4</v>
      </c>
      <c r="B1201" s="40" t="s">
        <v>20</v>
      </c>
      <c r="C1201" s="280"/>
      <c r="D1201" s="280"/>
      <c r="E1201" s="280"/>
      <c r="F1201" s="402"/>
      <c r="G1201" s="235"/>
    </row>
    <row r="1202" spans="1:7" ht="18">
      <c r="A1202" s="170">
        <v>5</v>
      </c>
      <c r="B1202" s="40" t="s">
        <v>21</v>
      </c>
      <c r="C1202" s="280"/>
      <c r="D1202" s="280"/>
      <c r="E1202" s="280"/>
      <c r="F1202" s="402"/>
      <c r="G1202" s="235"/>
    </row>
    <row r="1203" spans="1:7" ht="18">
      <c r="A1203" s="170">
        <v>6</v>
      </c>
      <c r="B1203" s="40" t="s">
        <v>22</v>
      </c>
      <c r="C1203" s="280"/>
      <c r="D1203" s="280"/>
      <c r="E1203" s="280"/>
      <c r="F1203" s="402"/>
      <c r="G1203" s="235"/>
    </row>
    <row r="1204" spans="1:7" ht="18">
      <c r="A1204" s="170">
        <v>7</v>
      </c>
      <c r="B1204" s="40" t="s">
        <v>23</v>
      </c>
      <c r="C1204" s="280"/>
      <c r="D1204" s="280"/>
      <c r="E1204" s="280"/>
      <c r="F1204" s="402"/>
      <c r="G1204" s="235"/>
    </row>
    <row r="1205" spans="1:7" ht="18">
      <c r="A1205" s="170">
        <v>8</v>
      </c>
      <c r="B1205" s="48" t="s">
        <v>208</v>
      </c>
      <c r="C1205" s="280"/>
      <c r="D1205" s="280"/>
      <c r="E1205" s="280"/>
      <c r="F1205" s="402"/>
      <c r="G1205" s="235"/>
    </row>
    <row r="1206" spans="1:7" ht="18.75" thickBot="1">
      <c r="A1206" s="171">
        <v>9</v>
      </c>
      <c r="B1206" s="158" t="s">
        <v>207</v>
      </c>
      <c r="C1206" s="281"/>
      <c r="D1206" s="281"/>
      <c r="E1206" s="281"/>
      <c r="F1206" s="403"/>
      <c r="G1206" s="237"/>
    </row>
    <row r="1207" spans="1:7" ht="14.25" thickBot="1" thickTop="1">
      <c r="A1207" s="639" t="s">
        <v>8</v>
      </c>
      <c r="B1207" s="640"/>
      <c r="C1207" s="282">
        <f>SUM(C1198:C1206)</f>
        <v>0</v>
      </c>
      <c r="D1207" s="282">
        <f>SUM(D1198:D1206)</f>
        <v>0</v>
      </c>
      <c r="E1207" s="282">
        <f>SUM(E1198:E1206)</f>
        <v>0</v>
      </c>
      <c r="F1207" s="282">
        <f>SUM(F1198:F1206)</f>
        <v>0</v>
      </c>
      <c r="G1207" s="283">
        <f>SUM(G1198:G1206)</f>
        <v>0</v>
      </c>
    </row>
    <row r="1208" spans="1:5" ht="13.5" thickTop="1">
      <c r="A1208" s="5"/>
      <c r="B1208" s="5"/>
      <c r="C1208" s="72"/>
      <c r="D1208" s="72"/>
      <c r="E1208" s="72"/>
    </row>
    <row r="1209" spans="1:5" ht="12.75">
      <c r="A1209" s="5"/>
      <c r="B1209" s="5"/>
      <c r="C1209" s="72"/>
      <c r="D1209" s="72"/>
      <c r="E1209" s="72"/>
    </row>
    <row r="1210" ht="13.5" thickBot="1"/>
    <row r="1211" spans="1:7" ht="24.75" thickBot="1" thickTop="1">
      <c r="A1211" s="180" t="s">
        <v>160</v>
      </c>
      <c r="B1211" s="175" t="s">
        <v>163</v>
      </c>
      <c r="C1211" s="133" t="s">
        <v>670</v>
      </c>
      <c r="D1211" s="133" t="s">
        <v>671</v>
      </c>
      <c r="E1211" s="133" t="s">
        <v>672</v>
      </c>
      <c r="F1211" s="396"/>
      <c r="G1211" s="133" t="s">
        <v>582</v>
      </c>
    </row>
    <row r="1212" spans="1:7" ht="13.5" thickTop="1">
      <c r="A1212" s="164">
        <v>1</v>
      </c>
      <c r="B1212" s="165"/>
      <c r="C1212" s="284"/>
      <c r="D1212" s="284"/>
      <c r="E1212" s="284"/>
      <c r="F1212" s="404"/>
      <c r="G1212" s="233"/>
    </row>
    <row r="1213" spans="1:7" ht="12.75">
      <c r="A1213" s="166">
        <v>2</v>
      </c>
      <c r="B1213" s="40"/>
      <c r="C1213" s="280"/>
      <c r="D1213" s="280"/>
      <c r="E1213" s="280"/>
      <c r="F1213" s="402"/>
      <c r="G1213" s="235"/>
    </row>
    <row r="1214" spans="1:7" ht="12.75">
      <c r="A1214" s="166">
        <v>3</v>
      </c>
      <c r="B1214" s="40"/>
      <c r="C1214" s="280"/>
      <c r="D1214" s="280"/>
      <c r="E1214" s="280"/>
      <c r="F1214" s="402"/>
      <c r="G1214" s="235"/>
    </row>
    <row r="1215" spans="1:7" ht="12.75">
      <c r="A1215" s="166">
        <v>4</v>
      </c>
      <c r="B1215" s="40"/>
      <c r="C1215" s="280"/>
      <c r="D1215" s="280"/>
      <c r="E1215" s="280"/>
      <c r="F1215" s="402"/>
      <c r="G1215" s="235"/>
    </row>
    <row r="1216" spans="1:7" ht="12.75">
      <c r="A1216" s="166">
        <v>5</v>
      </c>
      <c r="B1216" s="40"/>
      <c r="C1216" s="280"/>
      <c r="D1216" s="280"/>
      <c r="E1216" s="280"/>
      <c r="F1216" s="402"/>
      <c r="G1216" s="235"/>
    </row>
    <row r="1217" spans="1:7" ht="12.75">
      <c r="A1217" s="166">
        <v>6</v>
      </c>
      <c r="B1217" s="40"/>
      <c r="C1217" s="280"/>
      <c r="D1217" s="280"/>
      <c r="E1217" s="280"/>
      <c r="F1217" s="402"/>
      <c r="G1217" s="235"/>
    </row>
    <row r="1218" spans="1:7" ht="12.75">
      <c r="A1218" s="166">
        <v>7</v>
      </c>
      <c r="B1218" s="40"/>
      <c r="C1218" s="280"/>
      <c r="D1218" s="280"/>
      <c r="E1218" s="280"/>
      <c r="F1218" s="402"/>
      <c r="G1218" s="235"/>
    </row>
    <row r="1219" spans="1:7" ht="12.75">
      <c r="A1219" s="166">
        <v>8</v>
      </c>
      <c r="B1219" s="40"/>
      <c r="C1219" s="280"/>
      <c r="D1219" s="280"/>
      <c r="E1219" s="280"/>
      <c r="F1219" s="402"/>
      <c r="G1219" s="235"/>
    </row>
    <row r="1220" spans="1:7" ht="12.75">
      <c r="A1220" s="166">
        <v>9</v>
      </c>
      <c r="B1220" s="40"/>
      <c r="C1220" s="280"/>
      <c r="D1220" s="280"/>
      <c r="E1220" s="280"/>
      <c r="F1220" s="402"/>
      <c r="G1220" s="235"/>
    </row>
    <row r="1221" spans="1:7" ht="12.75">
      <c r="A1221" s="166">
        <v>10</v>
      </c>
      <c r="B1221" s="40"/>
      <c r="C1221" s="280"/>
      <c r="D1221" s="280"/>
      <c r="E1221" s="280"/>
      <c r="F1221" s="402"/>
      <c r="G1221" s="235"/>
    </row>
    <row r="1222" spans="1:7" ht="12.75">
      <c r="A1222" s="166">
        <v>11</v>
      </c>
      <c r="B1222" s="40"/>
      <c r="C1222" s="280"/>
      <c r="D1222" s="280"/>
      <c r="E1222" s="280"/>
      <c r="F1222" s="402"/>
      <c r="G1222" s="235"/>
    </row>
    <row r="1223" spans="1:7" ht="12.75">
      <c r="A1223" s="166">
        <v>12</v>
      </c>
      <c r="B1223" s="40"/>
      <c r="C1223" s="280"/>
      <c r="D1223" s="280"/>
      <c r="E1223" s="280"/>
      <c r="F1223" s="402"/>
      <c r="G1223" s="235"/>
    </row>
    <row r="1224" spans="1:7" ht="12.75">
      <c r="A1224" s="166">
        <v>13</v>
      </c>
      <c r="B1224" s="40"/>
      <c r="C1224" s="280"/>
      <c r="D1224" s="280"/>
      <c r="E1224" s="280"/>
      <c r="F1224" s="402"/>
      <c r="G1224" s="235"/>
    </row>
    <row r="1225" spans="1:7" ht="12.75">
      <c r="A1225" s="166">
        <v>14</v>
      </c>
      <c r="B1225" s="40"/>
      <c r="C1225" s="280"/>
      <c r="D1225" s="280"/>
      <c r="E1225" s="280"/>
      <c r="F1225" s="402"/>
      <c r="G1225" s="235"/>
    </row>
    <row r="1226" spans="1:7" ht="13.5" thickBot="1">
      <c r="A1226" s="167">
        <v>15</v>
      </c>
      <c r="B1226" s="168"/>
      <c r="C1226" s="281"/>
      <c r="D1226" s="281"/>
      <c r="E1226" s="281"/>
      <c r="F1226" s="403"/>
      <c r="G1226" s="237"/>
    </row>
    <row r="1227" spans="1:7" ht="14.25" thickBot="1" thickTop="1">
      <c r="A1227" s="639" t="s">
        <v>8</v>
      </c>
      <c r="B1227" s="640"/>
      <c r="C1227" s="282">
        <f>SUM(C1212:C1226)</f>
        <v>0</v>
      </c>
      <c r="D1227" s="282">
        <f>SUM(D1212:D1226)</f>
        <v>0</v>
      </c>
      <c r="E1227" s="282">
        <f>SUM(E1212:E1226)</f>
        <v>0</v>
      </c>
      <c r="F1227" s="282">
        <f>SUM(F1212:F1226)</f>
        <v>0</v>
      </c>
      <c r="G1227" s="283">
        <f>SUM(G1212:G1226)</f>
        <v>0</v>
      </c>
    </row>
    <row r="1228" spans="1:5" ht="14.25" thickBot="1" thickTop="1">
      <c r="A1228" s="5"/>
      <c r="B1228" s="75"/>
      <c r="C1228" s="76"/>
      <c r="D1228" s="76"/>
      <c r="E1228" s="76"/>
    </row>
    <row r="1229" spans="1:7" ht="24.75" thickBot="1" thickTop="1">
      <c r="A1229" s="184" t="s">
        <v>162</v>
      </c>
      <c r="B1229" s="185" t="s">
        <v>161</v>
      </c>
      <c r="C1229" s="133" t="s">
        <v>670</v>
      </c>
      <c r="D1229" s="133" t="s">
        <v>671</v>
      </c>
      <c r="E1229" s="133" t="s">
        <v>672</v>
      </c>
      <c r="F1229" s="396"/>
      <c r="G1229" s="133" t="s">
        <v>582</v>
      </c>
    </row>
    <row r="1230" spans="1:7" ht="13.5" thickTop="1">
      <c r="A1230" s="164">
        <v>1</v>
      </c>
      <c r="B1230" s="165" t="s">
        <v>24</v>
      </c>
      <c r="C1230" s="284"/>
      <c r="D1230" s="284"/>
      <c r="E1230" s="284"/>
      <c r="F1230" s="404"/>
      <c r="G1230" s="233"/>
    </row>
    <row r="1231" spans="1:7" ht="12.75">
      <c r="A1231" s="166">
        <v>2</v>
      </c>
      <c r="B1231" s="40" t="s">
        <v>25</v>
      </c>
      <c r="C1231" s="280"/>
      <c r="D1231" s="280"/>
      <c r="E1231" s="280"/>
      <c r="F1231" s="402"/>
      <c r="G1231" s="235"/>
    </row>
    <row r="1232" spans="1:7" ht="12.75">
      <c r="A1232" s="166">
        <v>3</v>
      </c>
      <c r="B1232" s="40" t="s">
        <v>26</v>
      </c>
      <c r="C1232" s="280"/>
      <c r="D1232" s="280"/>
      <c r="E1232" s="280"/>
      <c r="F1232" s="402"/>
      <c r="G1232" s="235"/>
    </row>
    <row r="1233" spans="1:7" ht="12.75">
      <c r="A1233" s="166">
        <v>4</v>
      </c>
      <c r="B1233" s="40" t="s">
        <v>27</v>
      </c>
      <c r="C1233" s="280"/>
      <c r="D1233" s="280"/>
      <c r="E1233" s="280"/>
      <c r="F1233" s="402"/>
      <c r="G1233" s="235"/>
    </row>
    <row r="1234" spans="1:7" ht="12.75">
      <c r="A1234" s="166">
        <v>5</v>
      </c>
      <c r="B1234" s="40" t="s">
        <v>28</v>
      </c>
      <c r="C1234" s="280"/>
      <c r="D1234" s="280"/>
      <c r="E1234" s="280"/>
      <c r="F1234" s="402"/>
      <c r="G1234" s="235"/>
    </row>
    <row r="1235" spans="1:7" ht="12.75">
      <c r="A1235" s="166">
        <v>6</v>
      </c>
      <c r="B1235" s="40" t="s">
        <v>29</v>
      </c>
      <c r="C1235" s="280"/>
      <c r="D1235" s="280"/>
      <c r="E1235" s="280"/>
      <c r="F1235" s="402"/>
      <c r="G1235" s="235"/>
    </row>
    <row r="1236" spans="1:7" ht="12.75">
      <c r="A1236" s="166">
        <v>7</v>
      </c>
      <c r="B1236" s="40" t="s">
        <v>30</v>
      </c>
      <c r="C1236" s="280"/>
      <c r="D1236" s="280"/>
      <c r="E1236" s="280"/>
      <c r="F1236" s="402"/>
      <c r="G1236" s="235"/>
    </row>
    <row r="1237" spans="1:7" ht="12.75">
      <c r="A1237" s="166">
        <v>8</v>
      </c>
      <c r="B1237" s="40"/>
      <c r="C1237" s="280"/>
      <c r="D1237" s="280"/>
      <c r="E1237" s="280"/>
      <c r="F1237" s="402"/>
      <c r="G1237" s="235"/>
    </row>
    <row r="1238" spans="1:7" ht="12.75">
      <c r="A1238" s="166">
        <v>9</v>
      </c>
      <c r="B1238" s="40"/>
      <c r="C1238" s="280"/>
      <c r="D1238" s="280"/>
      <c r="E1238" s="280"/>
      <c r="F1238" s="402"/>
      <c r="G1238" s="235"/>
    </row>
    <row r="1239" spans="1:7" ht="12.75">
      <c r="A1239" s="166">
        <v>10</v>
      </c>
      <c r="B1239" s="40"/>
      <c r="C1239" s="280"/>
      <c r="D1239" s="280"/>
      <c r="E1239" s="280"/>
      <c r="F1239" s="402"/>
      <c r="G1239" s="235"/>
    </row>
    <row r="1240" spans="1:7" ht="12.75">
      <c r="A1240" s="166">
        <v>11</v>
      </c>
      <c r="B1240" s="40"/>
      <c r="C1240" s="280"/>
      <c r="D1240" s="280"/>
      <c r="E1240" s="280"/>
      <c r="F1240" s="402"/>
      <c r="G1240" s="235"/>
    </row>
    <row r="1241" spans="1:7" ht="12.75">
      <c r="A1241" s="166">
        <v>12</v>
      </c>
      <c r="B1241" s="40"/>
      <c r="C1241" s="280"/>
      <c r="D1241" s="280"/>
      <c r="E1241" s="280"/>
      <c r="F1241" s="402"/>
      <c r="G1241" s="235"/>
    </row>
    <row r="1242" spans="1:7" ht="12.75">
      <c r="A1242" s="166">
        <v>13</v>
      </c>
      <c r="B1242" s="40"/>
      <c r="C1242" s="280"/>
      <c r="D1242" s="280"/>
      <c r="E1242" s="280"/>
      <c r="F1242" s="402"/>
      <c r="G1242" s="235"/>
    </row>
    <row r="1243" spans="1:7" ht="12.75">
      <c r="A1243" s="166">
        <v>14</v>
      </c>
      <c r="B1243" s="40"/>
      <c r="C1243" s="280"/>
      <c r="D1243" s="280"/>
      <c r="E1243" s="280"/>
      <c r="F1243" s="402"/>
      <c r="G1243" s="235"/>
    </row>
    <row r="1244" spans="1:7" ht="12.75">
      <c r="A1244" s="166">
        <v>15</v>
      </c>
      <c r="B1244" s="40"/>
      <c r="C1244" s="280"/>
      <c r="D1244" s="280"/>
      <c r="E1244" s="280"/>
      <c r="F1244" s="402"/>
      <c r="G1244" s="235"/>
    </row>
    <row r="1245" spans="1:7" ht="12.75">
      <c r="A1245" s="166">
        <v>16</v>
      </c>
      <c r="B1245" s="40"/>
      <c r="C1245" s="280"/>
      <c r="D1245" s="280"/>
      <c r="E1245" s="280"/>
      <c r="F1245" s="402"/>
      <c r="G1245" s="235"/>
    </row>
    <row r="1246" spans="1:7" ht="12.75">
      <c r="A1246" s="166">
        <v>17</v>
      </c>
      <c r="B1246" s="40"/>
      <c r="C1246" s="280"/>
      <c r="D1246" s="280"/>
      <c r="E1246" s="280"/>
      <c r="F1246" s="402"/>
      <c r="G1246" s="235"/>
    </row>
    <row r="1247" spans="1:7" ht="12.75">
      <c r="A1247" s="166">
        <v>18</v>
      </c>
      <c r="B1247" s="40"/>
      <c r="C1247" s="280"/>
      <c r="D1247" s="280"/>
      <c r="E1247" s="280"/>
      <c r="F1247" s="402"/>
      <c r="G1247" s="235"/>
    </row>
    <row r="1248" spans="1:7" ht="12.75">
      <c r="A1248" s="166">
        <v>19</v>
      </c>
      <c r="B1248" s="40"/>
      <c r="C1248" s="280"/>
      <c r="D1248" s="280"/>
      <c r="E1248" s="280"/>
      <c r="F1248" s="402"/>
      <c r="G1248" s="235"/>
    </row>
    <row r="1249" spans="1:7" ht="13.5" thickBot="1">
      <c r="A1249" s="167">
        <v>20</v>
      </c>
      <c r="B1249" s="168"/>
      <c r="C1249" s="281"/>
      <c r="D1249" s="281"/>
      <c r="E1249" s="281"/>
      <c r="F1249" s="403"/>
      <c r="G1249" s="237"/>
    </row>
    <row r="1250" spans="1:7" ht="14.25" thickBot="1" thickTop="1">
      <c r="A1250" s="637" t="s">
        <v>8</v>
      </c>
      <c r="B1250" s="638"/>
      <c r="C1250" s="287">
        <f>SUM(C1230:C1249)</f>
        <v>0</v>
      </c>
      <c r="D1250" s="287">
        <f>SUM(D1230:D1249)</f>
        <v>0</v>
      </c>
      <c r="E1250" s="287">
        <f>SUM(E1230:E1249)</f>
        <v>0</v>
      </c>
      <c r="F1250" s="287">
        <f>SUM(F1230:F1249)</f>
        <v>0</v>
      </c>
      <c r="G1250" s="288">
        <f>SUM(G1230:G1249)</f>
        <v>0</v>
      </c>
    </row>
    <row r="1251" spans="1:5" ht="14.25" thickBot="1" thickTop="1">
      <c r="A1251" s="5"/>
      <c r="B1251" s="75"/>
      <c r="C1251" s="76"/>
      <c r="D1251" s="76"/>
      <c r="E1251" s="76"/>
    </row>
    <row r="1252" spans="1:7" ht="14.25" thickBot="1" thickTop="1">
      <c r="A1252" s="637" t="s">
        <v>47</v>
      </c>
      <c r="B1252" s="638"/>
      <c r="C1252" s="289">
        <f>C1207+C1227+C1250</f>
        <v>0</v>
      </c>
      <c r="D1252" s="289">
        <f>D1207+D1227+D1250</f>
        <v>0</v>
      </c>
      <c r="E1252" s="289">
        <f>E1207+E1227+E1250</f>
        <v>0</v>
      </c>
      <c r="F1252" s="289">
        <f>F1207+F1227+F1250</f>
        <v>0</v>
      </c>
      <c r="G1252" s="290">
        <f>G1207+G1227+G1250</f>
        <v>0</v>
      </c>
    </row>
    <row r="1253" spans="1:7" ht="14.25" thickBot="1" thickTop="1">
      <c r="A1253" s="637" t="s">
        <v>284</v>
      </c>
      <c r="B1253" s="638"/>
      <c r="C1253" s="289">
        <f>C1192-C1252</f>
        <v>0</v>
      </c>
      <c r="D1253" s="289">
        <f>D1192-D1252</f>
        <v>0</v>
      </c>
      <c r="E1253" s="289">
        <f>E1192-E1252</f>
        <v>0</v>
      </c>
      <c r="F1253" s="289">
        <f>F1192-F1252</f>
        <v>0</v>
      </c>
      <c r="G1253" s="290">
        <f>G1192-G1252</f>
        <v>0</v>
      </c>
    </row>
    <row r="1254" spans="1:5" ht="13.5" thickTop="1">
      <c r="A1254" s="105"/>
      <c r="B1254" s="105"/>
      <c r="C1254" s="106"/>
      <c r="D1254" s="106"/>
      <c r="E1254" s="106"/>
    </row>
    <row r="1255" spans="1:5" ht="12.75">
      <c r="A1255" s="105"/>
      <c r="B1255" s="105"/>
      <c r="C1255" s="106"/>
      <c r="D1255" s="106"/>
      <c r="E1255" s="106"/>
    </row>
    <row r="1256" spans="1:5" ht="12.75">
      <c r="A1256" s="105"/>
      <c r="B1256" s="105"/>
      <c r="C1256" s="106"/>
      <c r="D1256" s="106"/>
      <c r="E1256" s="106"/>
    </row>
    <row r="1257" spans="1:5" ht="12.75">
      <c r="A1257" s="105"/>
      <c r="B1257" s="105"/>
      <c r="C1257" s="106"/>
      <c r="D1257" s="106"/>
      <c r="E1257" s="106"/>
    </row>
    <row r="1258" spans="1:5" ht="12.75">
      <c r="A1258" s="105"/>
      <c r="B1258" s="105"/>
      <c r="C1258" s="106"/>
      <c r="D1258" s="106"/>
      <c r="E1258" s="106"/>
    </row>
    <row r="1259" spans="1:5" ht="12.75">
      <c r="A1259" s="105"/>
      <c r="B1259" s="105"/>
      <c r="C1259" s="106"/>
      <c r="D1259" s="106"/>
      <c r="E1259" s="106"/>
    </row>
    <row r="1260" spans="1:5" ht="12.75">
      <c r="A1260" s="105"/>
      <c r="B1260" s="105"/>
      <c r="C1260" s="106"/>
      <c r="D1260" s="106"/>
      <c r="E1260" s="106"/>
    </row>
    <row r="1261" spans="1:5" ht="12.75">
      <c r="A1261" s="105"/>
      <c r="B1261" s="105"/>
      <c r="C1261" s="106"/>
      <c r="D1261" s="106"/>
      <c r="E1261" s="106"/>
    </row>
    <row r="1262" spans="1:5" ht="12.75">
      <c r="A1262" s="105"/>
      <c r="B1262" s="105"/>
      <c r="C1262" s="106"/>
      <c r="D1262" s="106"/>
      <c r="E1262" s="106"/>
    </row>
    <row r="1263" spans="1:5" ht="12.75">
      <c r="A1263" s="105"/>
      <c r="B1263" s="105"/>
      <c r="C1263" s="106"/>
      <c r="D1263" s="106"/>
      <c r="E1263" s="106"/>
    </row>
    <row r="1264" spans="1:5" ht="12.75">
      <c r="A1264" s="105"/>
      <c r="B1264" s="105"/>
      <c r="C1264" s="106"/>
      <c r="D1264" s="106"/>
      <c r="E1264" s="106"/>
    </row>
    <row r="1265" spans="1:5" ht="12.75">
      <c r="A1265" s="105"/>
      <c r="B1265" s="105"/>
      <c r="C1265" s="106"/>
      <c r="D1265" s="106"/>
      <c r="E1265" s="106"/>
    </row>
    <row r="1266" spans="1:5" ht="12.75">
      <c r="A1266" s="105"/>
      <c r="B1266" s="105"/>
      <c r="C1266" s="106"/>
      <c r="D1266" s="106"/>
      <c r="E1266" s="106"/>
    </row>
    <row r="1267" spans="1:5" ht="12.75">
      <c r="A1267" s="105"/>
      <c r="B1267" s="105"/>
      <c r="C1267" s="106"/>
      <c r="D1267" s="106"/>
      <c r="E1267" s="106"/>
    </row>
    <row r="1268" spans="1:5" ht="12.75">
      <c r="A1268" s="105"/>
      <c r="B1268" s="105"/>
      <c r="C1268" s="106"/>
      <c r="D1268" s="106"/>
      <c r="E1268" s="106"/>
    </row>
    <row r="1269" spans="1:5" ht="12.75">
      <c r="A1269" s="105"/>
      <c r="B1269" s="105"/>
      <c r="C1269" s="106"/>
      <c r="D1269" s="106"/>
      <c r="E1269" s="106"/>
    </row>
    <row r="1270" spans="1:5" ht="13.5" thickBot="1">
      <c r="A1270" s="105"/>
      <c r="B1270" s="105"/>
      <c r="C1270" s="106"/>
      <c r="D1270" s="106"/>
      <c r="E1270" s="106"/>
    </row>
    <row r="1271" spans="1:7" ht="13.5" customHeight="1" thickBot="1" thickTop="1">
      <c r="A1271" s="655" t="s">
        <v>442</v>
      </c>
      <c r="B1271" s="656"/>
      <c r="C1271" s="656"/>
      <c r="D1271" s="656"/>
      <c r="E1271" s="656"/>
      <c r="F1271" s="656"/>
      <c r="G1271" s="657"/>
    </row>
    <row r="1272" spans="1:7" ht="12.75" customHeight="1" thickBot="1" thickTop="1">
      <c r="A1272" s="655"/>
      <c r="B1272" s="656"/>
      <c r="C1272" s="656"/>
      <c r="D1272" s="656"/>
      <c r="E1272" s="656"/>
      <c r="F1272" s="656"/>
      <c r="G1272" s="657"/>
    </row>
    <row r="1273" spans="1:7" ht="13.5" customHeight="1" thickBot="1" thickTop="1">
      <c r="A1273" s="655"/>
      <c r="B1273" s="656"/>
      <c r="C1273" s="656"/>
      <c r="D1273" s="656"/>
      <c r="E1273" s="656"/>
      <c r="F1273" s="656"/>
      <c r="G1273" s="657"/>
    </row>
    <row r="1274" spans="1:7" ht="13.5" customHeight="1" thickBot="1" thickTop="1">
      <c r="A1274" s="652" t="s">
        <v>136</v>
      </c>
      <c r="B1274" s="653"/>
      <c r="C1274" s="653"/>
      <c r="D1274" s="653"/>
      <c r="E1274" s="653"/>
      <c r="F1274" s="653"/>
      <c r="G1274" s="654"/>
    </row>
    <row r="1275" spans="1:7" ht="13.5" customHeight="1" thickBot="1" thickTop="1">
      <c r="A1275" s="652"/>
      <c r="B1275" s="653"/>
      <c r="C1275" s="653"/>
      <c r="D1275" s="653"/>
      <c r="E1275" s="653"/>
      <c r="F1275" s="653"/>
      <c r="G1275" s="654"/>
    </row>
    <row r="1276" spans="1:7" ht="24.75" thickBot="1" thickTop="1">
      <c r="A1276" s="650"/>
      <c r="B1276" s="651"/>
      <c r="C1276" s="133" t="s">
        <v>670</v>
      </c>
      <c r="D1276" s="133" t="s">
        <v>671</v>
      </c>
      <c r="E1276" s="133" t="s">
        <v>672</v>
      </c>
      <c r="F1276" s="396"/>
      <c r="G1276" s="133" t="s">
        <v>582</v>
      </c>
    </row>
    <row r="1277" spans="1:7" ht="13.5" thickTop="1">
      <c r="A1277" s="164">
        <v>1</v>
      </c>
      <c r="B1277" s="165"/>
      <c r="C1277" s="270"/>
      <c r="D1277" s="270"/>
      <c r="E1277" s="270"/>
      <c r="F1277" s="404"/>
      <c r="G1277" s="271"/>
    </row>
    <row r="1278" spans="1:7" ht="12.75">
      <c r="A1278" s="166">
        <v>2</v>
      </c>
      <c r="B1278" s="40"/>
      <c r="C1278" s="272"/>
      <c r="D1278" s="272"/>
      <c r="E1278" s="272"/>
      <c r="F1278" s="402"/>
      <c r="G1278" s="273"/>
    </row>
    <row r="1279" spans="1:7" ht="12.75">
      <c r="A1279" s="166">
        <v>3</v>
      </c>
      <c r="B1279" s="40"/>
      <c r="C1279" s="272"/>
      <c r="D1279" s="272"/>
      <c r="E1279" s="272"/>
      <c r="F1279" s="402"/>
      <c r="G1279" s="273"/>
    </row>
    <row r="1280" spans="1:7" ht="12.75">
      <c r="A1280" s="166">
        <v>4</v>
      </c>
      <c r="B1280" s="40"/>
      <c r="C1280" s="272"/>
      <c r="D1280" s="272"/>
      <c r="E1280" s="272"/>
      <c r="F1280" s="402"/>
      <c r="G1280" s="273"/>
    </row>
    <row r="1281" spans="1:7" ht="12.75">
      <c r="A1281" s="166">
        <v>5</v>
      </c>
      <c r="B1281" s="40"/>
      <c r="C1281" s="272"/>
      <c r="D1281" s="272"/>
      <c r="E1281" s="272"/>
      <c r="F1281" s="402"/>
      <c r="G1281" s="273"/>
    </row>
    <row r="1282" spans="1:7" ht="12.75">
      <c r="A1282" s="166">
        <v>6</v>
      </c>
      <c r="B1282" s="40"/>
      <c r="C1282" s="272"/>
      <c r="D1282" s="272"/>
      <c r="E1282" s="272"/>
      <c r="F1282" s="402"/>
      <c r="G1282" s="273"/>
    </row>
    <row r="1283" spans="1:7" ht="12.75">
      <c r="A1283" s="166">
        <v>7</v>
      </c>
      <c r="B1283" s="40"/>
      <c r="C1283" s="272"/>
      <c r="D1283" s="272"/>
      <c r="E1283" s="272"/>
      <c r="F1283" s="402"/>
      <c r="G1283" s="273"/>
    </row>
    <row r="1284" spans="1:7" ht="12.75">
      <c r="A1284" s="166">
        <v>8</v>
      </c>
      <c r="B1284" s="40"/>
      <c r="C1284" s="272"/>
      <c r="D1284" s="272"/>
      <c r="E1284" s="272"/>
      <c r="F1284" s="402"/>
      <c r="G1284" s="273"/>
    </row>
    <row r="1285" spans="1:7" ht="12.75">
      <c r="A1285" s="166">
        <v>9</v>
      </c>
      <c r="B1285" s="40"/>
      <c r="C1285" s="272"/>
      <c r="D1285" s="272"/>
      <c r="E1285" s="272"/>
      <c r="F1285" s="402"/>
      <c r="G1285" s="273"/>
    </row>
    <row r="1286" spans="1:7" ht="12.75">
      <c r="A1286" s="166">
        <v>10</v>
      </c>
      <c r="B1286" s="40"/>
      <c r="C1286" s="272"/>
      <c r="D1286" s="272"/>
      <c r="E1286" s="272"/>
      <c r="F1286" s="402"/>
      <c r="G1286" s="273"/>
    </row>
    <row r="1287" spans="1:7" ht="12.75">
      <c r="A1287" s="166">
        <v>11</v>
      </c>
      <c r="B1287" s="40"/>
      <c r="C1287" s="272"/>
      <c r="D1287" s="272"/>
      <c r="E1287" s="272"/>
      <c r="F1287" s="402"/>
      <c r="G1287" s="273"/>
    </row>
    <row r="1288" spans="1:7" ht="12.75">
      <c r="A1288" s="166">
        <v>12</v>
      </c>
      <c r="B1288" s="40"/>
      <c r="C1288" s="272"/>
      <c r="D1288" s="272"/>
      <c r="E1288" s="272"/>
      <c r="F1288" s="402"/>
      <c r="G1288" s="273"/>
    </row>
    <row r="1289" spans="1:7" ht="12.75">
      <c r="A1289" s="166">
        <v>13</v>
      </c>
      <c r="B1289" s="40"/>
      <c r="C1289" s="272"/>
      <c r="D1289" s="272"/>
      <c r="E1289" s="272"/>
      <c r="F1289" s="402"/>
      <c r="G1289" s="273"/>
    </row>
    <row r="1290" spans="1:7" ht="12.75">
      <c r="A1290" s="166">
        <v>14</v>
      </c>
      <c r="B1290" s="40"/>
      <c r="C1290" s="272"/>
      <c r="D1290" s="272"/>
      <c r="E1290" s="272"/>
      <c r="F1290" s="402"/>
      <c r="G1290" s="273"/>
    </row>
    <row r="1291" spans="1:7" ht="12.75">
      <c r="A1291" s="166">
        <v>15</v>
      </c>
      <c r="B1291" s="40"/>
      <c r="C1291" s="272"/>
      <c r="D1291" s="272"/>
      <c r="E1291" s="272"/>
      <c r="F1291" s="402"/>
      <c r="G1291" s="273"/>
    </row>
    <row r="1292" spans="1:7" ht="12.75">
      <c r="A1292" s="166">
        <v>16</v>
      </c>
      <c r="B1292" s="40"/>
      <c r="C1292" s="272"/>
      <c r="D1292" s="272"/>
      <c r="E1292" s="272"/>
      <c r="F1292" s="402"/>
      <c r="G1292" s="273"/>
    </row>
    <row r="1293" spans="1:7" ht="12.75">
      <c r="A1293" s="166">
        <v>17</v>
      </c>
      <c r="B1293" s="40"/>
      <c r="C1293" s="272"/>
      <c r="D1293" s="272"/>
      <c r="E1293" s="272"/>
      <c r="F1293" s="402"/>
      <c r="G1293" s="273"/>
    </row>
    <row r="1294" spans="1:7" ht="12.75">
      <c r="A1294" s="166">
        <v>18</v>
      </c>
      <c r="B1294" s="40"/>
      <c r="C1294" s="272"/>
      <c r="D1294" s="272"/>
      <c r="E1294" s="272"/>
      <c r="F1294" s="402"/>
      <c r="G1294" s="273"/>
    </row>
    <row r="1295" spans="1:7" ht="12.75">
      <c r="A1295" s="166">
        <v>19</v>
      </c>
      <c r="B1295" s="40"/>
      <c r="C1295" s="272"/>
      <c r="D1295" s="272"/>
      <c r="E1295" s="272"/>
      <c r="F1295" s="402"/>
      <c r="G1295" s="273"/>
    </row>
    <row r="1296" spans="1:7" ht="12.75">
      <c r="A1296" s="166">
        <v>20</v>
      </c>
      <c r="B1296" s="40"/>
      <c r="C1296" s="272"/>
      <c r="D1296" s="272"/>
      <c r="E1296" s="272"/>
      <c r="F1296" s="402"/>
      <c r="G1296" s="273"/>
    </row>
    <row r="1297" spans="1:7" ht="12.75">
      <c r="A1297" s="166">
        <v>21</v>
      </c>
      <c r="B1297" s="40"/>
      <c r="C1297" s="272"/>
      <c r="D1297" s="272"/>
      <c r="E1297" s="272"/>
      <c r="F1297" s="402"/>
      <c r="G1297" s="273"/>
    </row>
    <row r="1298" spans="1:7" ht="12.75">
      <c r="A1298" s="166">
        <v>22</v>
      </c>
      <c r="B1298" s="40"/>
      <c r="C1298" s="272"/>
      <c r="D1298" s="272"/>
      <c r="E1298" s="272"/>
      <c r="F1298" s="402"/>
      <c r="G1298" s="273"/>
    </row>
    <row r="1299" spans="1:7" ht="12.75">
      <c r="A1299" s="166">
        <v>23</v>
      </c>
      <c r="B1299" s="40"/>
      <c r="C1299" s="272"/>
      <c r="D1299" s="272"/>
      <c r="E1299" s="272"/>
      <c r="F1299" s="402"/>
      <c r="G1299" s="273"/>
    </row>
    <row r="1300" spans="1:7" ht="12.75">
      <c r="A1300" s="166">
        <v>24</v>
      </c>
      <c r="B1300" s="40"/>
      <c r="C1300" s="272"/>
      <c r="D1300" s="272"/>
      <c r="E1300" s="272"/>
      <c r="F1300" s="402"/>
      <c r="G1300" s="273"/>
    </row>
    <row r="1301" spans="1:7" ht="13.5" thickBot="1">
      <c r="A1301" s="167">
        <v>25</v>
      </c>
      <c r="B1301" s="168"/>
      <c r="C1301" s="274"/>
      <c r="D1301" s="274"/>
      <c r="E1301" s="274"/>
      <c r="F1301" s="403"/>
      <c r="G1301" s="275"/>
    </row>
    <row r="1302" spans="1:7" ht="14.25" thickBot="1" thickTop="1">
      <c r="A1302" s="639" t="s">
        <v>149</v>
      </c>
      <c r="B1302" s="640"/>
      <c r="C1302" s="276">
        <f>SUM(C1277:C1301)</f>
        <v>0</v>
      </c>
      <c r="D1302" s="276">
        <f>SUM(D1277:D1301)</f>
        <v>0</v>
      </c>
      <c r="E1302" s="276">
        <f>SUM(E1277:E1301)</f>
        <v>0</v>
      </c>
      <c r="F1302" s="276">
        <f>SUM(F1277:F1301)</f>
        <v>0</v>
      </c>
      <c r="G1302" s="277">
        <f>SUM(G1277:G1301)</f>
        <v>0</v>
      </c>
    </row>
    <row r="1303" spans="1:5" ht="13.5" thickTop="1">
      <c r="A1303" s="74"/>
      <c r="B1303" s="77"/>
      <c r="C1303" s="78"/>
      <c r="D1303" s="78"/>
      <c r="E1303" s="78"/>
    </row>
    <row r="1304" spans="1:7" ht="13.5" customHeight="1">
      <c r="A1304" s="644" t="s">
        <v>138</v>
      </c>
      <c r="B1304" s="645"/>
      <c r="C1304" s="645"/>
      <c r="D1304" s="645"/>
      <c r="E1304" s="645"/>
      <c r="F1304" s="645"/>
      <c r="G1304" s="645"/>
    </row>
    <row r="1305" spans="1:7" ht="12.75" customHeight="1">
      <c r="A1305" s="644"/>
      <c r="B1305" s="645"/>
      <c r="C1305" s="645"/>
      <c r="D1305" s="645"/>
      <c r="E1305" s="645"/>
      <c r="F1305" s="645"/>
      <c r="G1305" s="645"/>
    </row>
    <row r="1306" spans="1:7" ht="13.5" customHeight="1" thickBot="1">
      <c r="A1306" s="644"/>
      <c r="B1306" s="645"/>
      <c r="C1306" s="645"/>
      <c r="D1306" s="645"/>
      <c r="E1306" s="645"/>
      <c r="F1306" s="645"/>
      <c r="G1306" s="645"/>
    </row>
    <row r="1307" spans="1:7" ht="24.75" thickBot="1" thickTop="1">
      <c r="A1307" s="172" t="s">
        <v>159</v>
      </c>
      <c r="B1307" s="173" t="s">
        <v>158</v>
      </c>
      <c r="C1307" s="133" t="s">
        <v>670</v>
      </c>
      <c r="D1307" s="133" t="s">
        <v>671</v>
      </c>
      <c r="E1307" s="133" t="s">
        <v>672</v>
      </c>
      <c r="F1307" s="396"/>
      <c r="G1307" s="133" t="s">
        <v>582</v>
      </c>
    </row>
    <row r="1308" spans="1:7" ht="18.75" thickTop="1">
      <c r="A1308" s="183">
        <v>1</v>
      </c>
      <c r="B1308" s="179" t="s">
        <v>434</v>
      </c>
      <c r="C1308" s="284"/>
      <c r="D1308" s="284"/>
      <c r="E1308" s="284"/>
      <c r="F1308" s="404"/>
      <c r="G1308" s="233"/>
    </row>
    <row r="1309" spans="1:7" ht="18">
      <c r="A1309" s="170">
        <v>2</v>
      </c>
      <c r="B1309" s="41" t="s">
        <v>460</v>
      </c>
      <c r="C1309" s="280"/>
      <c r="D1309" s="280"/>
      <c r="E1309" s="280"/>
      <c r="F1309" s="402"/>
      <c r="G1309" s="235"/>
    </row>
    <row r="1310" spans="1:7" ht="18">
      <c r="A1310" s="170">
        <v>3</v>
      </c>
      <c r="B1310" s="40" t="s">
        <v>19</v>
      </c>
      <c r="C1310" s="280"/>
      <c r="D1310" s="280"/>
      <c r="E1310" s="280"/>
      <c r="F1310" s="402"/>
      <c r="G1310" s="235"/>
    </row>
    <row r="1311" spans="1:7" ht="18">
      <c r="A1311" s="170">
        <v>4</v>
      </c>
      <c r="B1311" s="40" t="s">
        <v>20</v>
      </c>
      <c r="C1311" s="280"/>
      <c r="D1311" s="280"/>
      <c r="E1311" s="280"/>
      <c r="F1311" s="402"/>
      <c r="G1311" s="235"/>
    </row>
    <row r="1312" spans="1:7" ht="18">
      <c r="A1312" s="170">
        <v>5</v>
      </c>
      <c r="B1312" s="40" t="s">
        <v>21</v>
      </c>
      <c r="C1312" s="280"/>
      <c r="D1312" s="280"/>
      <c r="E1312" s="280"/>
      <c r="F1312" s="402"/>
      <c r="G1312" s="235"/>
    </row>
    <row r="1313" spans="1:7" ht="18">
      <c r="A1313" s="170">
        <v>6</v>
      </c>
      <c r="B1313" s="40" t="s">
        <v>22</v>
      </c>
      <c r="C1313" s="280"/>
      <c r="D1313" s="280"/>
      <c r="E1313" s="280"/>
      <c r="F1313" s="402"/>
      <c r="G1313" s="235"/>
    </row>
    <row r="1314" spans="1:7" ht="18">
      <c r="A1314" s="170">
        <v>7</v>
      </c>
      <c r="B1314" s="40" t="s">
        <v>23</v>
      </c>
      <c r="C1314" s="280"/>
      <c r="D1314" s="280"/>
      <c r="E1314" s="280"/>
      <c r="F1314" s="402"/>
      <c r="G1314" s="235"/>
    </row>
    <row r="1315" spans="1:7" ht="18">
      <c r="A1315" s="170">
        <v>8</v>
      </c>
      <c r="B1315" s="48" t="s">
        <v>208</v>
      </c>
      <c r="C1315" s="280"/>
      <c r="D1315" s="280"/>
      <c r="E1315" s="280"/>
      <c r="F1315" s="402"/>
      <c r="G1315" s="235"/>
    </row>
    <row r="1316" spans="1:7" ht="18.75" thickBot="1">
      <c r="A1316" s="171">
        <v>9</v>
      </c>
      <c r="B1316" s="158" t="s">
        <v>207</v>
      </c>
      <c r="C1316" s="281"/>
      <c r="D1316" s="281"/>
      <c r="E1316" s="281"/>
      <c r="F1316" s="403"/>
      <c r="G1316" s="237"/>
    </row>
    <row r="1317" spans="1:7" ht="14.25" thickBot="1" thickTop="1">
      <c r="A1317" s="639" t="s">
        <v>8</v>
      </c>
      <c r="B1317" s="640"/>
      <c r="C1317" s="282">
        <f>SUM(C1308:C1316)</f>
        <v>0</v>
      </c>
      <c r="D1317" s="282">
        <f>SUM(D1308:D1316)</f>
        <v>0</v>
      </c>
      <c r="E1317" s="282">
        <f>SUM(E1308:E1316)</f>
        <v>0</v>
      </c>
      <c r="F1317" s="282">
        <f>SUM(F1308:F1316)</f>
        <v>0</v>
      </c>
      <c r="G1317" s="283">
        <f>SUM(G1308:G1316)</f>
        <v>0</v>
      </c>
    </row>
    <row r="1318" spans="1:5" ht="13.5" thickTop="1">
      <c r="A1318" s="5"/>
      <c r="B1318" s="5"/>
      <c r="C1318" s="72"/>
      <c r="D1318" s="72"/>
      <c r="E1318" s="72"/>
    </row>
    <row r="1319" spans="1:5" ht="12.75">
      <c r="A1319" s="5"/>
      <c r="B1319" s="5"/>
      <c r="C1319" s="72"/>
      <c r="D1319" s="72"/>
      <c r="E1319" s="72"/>
    </row>
    <row r="1320" ht="13.5" thickBot="1"/>
    <row r="1321" spans="1:7" ht="24.75" thickBot="1" thickTop="1">
      <c r="A1321" s="180" t="s">
        <v>160</v>
      </c>
      <c r="B1321" s="175" t="s">
        <v>163</v>
      </c>
      <c r="C1321" s="133" t="s">
        <v>670</v>
      </c>
      <c r="D1321" s="133" t="s">
        <v>671</v>
      </c>
      <c r="E1321" s="133" t="s">
        <v>672</v>
      </c>
      <c r="F1321" s="396"/>
      <c r="G1321" s="133" t="s">
        <v>582</v>
      </c>
    </row>
    <row r="1322" spans="1:7" ht="13.5" thickTop="1">
      <c r="A1322" s="164">
        <v>1</v>
      </c>
      <c r="B1322" s="165"/>
      <c r="C1322" s="284"/>
      <c r="D1322" s="284"/>
      <c r="E1322" s="284"/>
      <c r="F1322" s="404"/>
      <c r="G1322" s="233"/>
    </row>
    <row r="1323" spans="1:7" ht="12.75">
      <c r="A1323" s="166">
        <v>2</v>
      </c>
      <c r="B1323" s="40"/>
      <c r="C1323" s="280"/>
      <c r="D1323" s="280"/>
      <c r="E1323" s="280"/>
      <c r="F1323" s="402"/>
      <c r="G1323" s="235"/>
    </row>
    <row r="1324" spans="1:7" ht="12.75">
      <c r="A1324" s="166">
        <v>3</v>
      </c>
      <c r="B1324" s="40"/>
      <c r="C1324" s="280"/>
      <c r="D1324" s="280"/>
      <c r="E1324" s="280"/>
      <c r="F1324" s="402"/>
      <c r="G1324" s="235"/>
    </row>
    <row r="1325" spans="1:7" ht="12.75">
      <c r="A1325" s="166">
        <v>4</v>
      </c>
      <c r="B1325" s="40"/>
      <c r="C1325" s="280"/>
      <c r="D1325" s="280"/>
      <c r="E1325" s="280"/>
      <c r="F1325" s="402"/>
      <c r="G1325" s="235"/>
    </row>
    <row r="1326" spans="1:7" ht="12.75">
      <c r="A1326" s="166">
        <v>5</v>
      </c>
      <c r="B1326" s="40"/>
      <c r="C1326" s="280"/>
      <c r="D1326" s="280"/>
      <c r="E1326" s="280"/>
      <c r="F1326" s="402"/>
      <c r="G1326" s="235"/>
    </row>
    <row r="1327" spans="1:7" ht="12.75">
      <c r="A1327" s="166">
        <v>6</v>
      </c>
      <c r="B1327" s="40"/>
      <c r="C1327" s="280"/>
      <c r="D1327" s="280"/>
      <c r="E1327" s="280"/>
      <c r="F1327" s="402"/>
      <c r="G1327" s="235"/>
    </row>
    <row r="1328" spans="1:7" ht="12.75">
      <c r="A1328" s="166">
        <v>7</v>
      </c>
      <c r="B1328" s="40"/>
      <c r="C1328" s="280"/>
      <c r="D1328" s="280"/>
      <c r="E1328" s="280"/>
      <c r="F1328" s="402"/>
      <c r="G1328" s="235"/>
    </row>
    <row r="1329" spans="1:7" ht="12.75">
      <c r="A1329" s="166">
        <v>8</v>
      </c>
      <c r="B1329" s="40"/>
      <c r="C1329" s="280"/>
      <c r="D1329" s="280"/>
      <c r="E1329" s="280"/>
      <c r="F1329" s="402"/>
      <c r="G1329" s="235"/>
    </row>
    <row r="1330" spans="1:7" ht="12.75">
      <c r="A1330" s="166">
        <v>9</v>
      </c>
      <c r="B1330" s="40"/>
      <c r="C1330" s="280"/>
      <c r="D1330" s="280"/>
      <c r="E1330" s="280"/>
      <c r="F1330" s="402"/>
      <c r="G1330" s="235"/>
    </row>
    <row r="1331" spans="1:7" ht="12.75">
      <c r="A1331" s="166">
        <v>10</v>
      </c>
      <c r="B1331" s="40"/>
      <c r="C1331" s="280"/>
      <c r="D1331" s="280"/>
      <c r="E1331" s="280"/>
      <c r="F1331" s="402"/>
      <c r="G1331" s="235"/>
    </row>
    <row r="1332" spans="1:7" ht="12.75">
      <c r="A1332" s="166">
        <v>11</v>
      </c>
      <c r="B1332" s="40"/>
      <c r="C1332" s="280"/>
      <c r="D1332" s="280"/>
      <c r="E1332" s="280"/>
      <c r="F1332" s="402"/>
      <c r="G1332" s="235"/>
    </row>
    <row r="1333" spans="1:7" ht="12.75">
      <c r="A1333" s="166">
        <v>12</v>
      </c>
      <c r="B1333" s="40"/>
      <c r="C1333" s="280"/>
      <c r="D1333" s="280"/>
      <c r="E1333" s="280"/>
      <c r="F1333" s="402"/>
      <c r="G1333" s="235"/>
    </row>
    <row r="1334" spans="1:7" ht="12.75">
      <c r="A1334" s="166">
        <v>13</v>
      </c>
      <c r="B1334" s="40"/>
      <c r="C1334" s="280"/>
      <c r="D1334" s="280"/>
      <c r="E1334" s="280"/>
      <c r="F1334" s="402"/>
      <c r="G1334" s="235"/>
    </row>
    <row r="1335" spans="1:7" ht="12.75">
      <c r="A1335" s="166">
        <v>14</v>
      </c>
      <c r="B1335" s="40"/>
      <c r="C1335" s="280"/>
      <c r="D1335" s="280"/>
      <c r="E1335" s="280"/>
      <c r="F1335" s="402"/>
      <c r="G1335" s="235"/>
    </row>
    <row r="1336" spans="1:7" ht="13.5" thickBot="1">
      <c r="A1336" s="167">
        <v>15</v>
      </c>
      <c r="B1336" s="168"/>
      <c r="C1336" s="281"/>
      <c r="D1336" s="281"/>
      <c r="E1336" s="281"/>
      <c r="F1336" s="403"/>
      <c r="G1336" s="237"/>
    </row>
    <row r="1337" spans="1:7" ht="14.25" thickBot="1" thickTop="1">
      <c r="A1337" s="639" t="s">
        <v>8</v>
      </c>
      <c r="B1337" s="640"/>
      <c r="C1337" s="282">
        <f>SUM(C1322:C1336)</f>
        <v>0</v>
      </c>
      <c r="D1337" s="282">
        <f>SUM(D1322:D1336)</f>
        <v>0</v>
      </c>
      <c r="E1337" s="282">
        <f>SUM(E1322:E1336)</f>
        <v>0</v>
      </c>
      <c r="F1337" s="282">
        <f>SUM(F1322:F1336)</f>
        <v>0</v>
      </c>
      <c r="G1337" s="283">
        <f>SUM(G1322:G1336)</f>
        <v>0</v>
      </c>
    </row>
    <row r="1338" spans="1:5" ht="14.25" thickBot="1" thickTop="1">
      <c r="A1338" s="5"/>
      <c r="B1338" s="75"/>
      <c r="C1338" s="76"/>
      <c r="D1338" s="76"/>
      <c r="E1338" s="76"/>
    </row>
    <row r="1339" spans="1:7" ht="24.75" thickBot="1" thickTop="1">
      <c r="A1339" s="184" t="s">
        <v>162</v>
      </c>
      <c r="B1339" s="185" t="s">
        <v>161</v>
      </c>
      <c r="C1339" s="133" t="s">
        <v>670</v>
      </c>
      <c r="D1339" s="133" t="s">
        <v>671</v>
      </c>
      <c r="E1339" s="133" t="s">
        <v>672</v>
      </c>
      <c r="F1339" s="396"/>
      <c r="G1339" s="133" t="s">
        <v>582</v>
      </c>
    </row>
    <row r="1340" spans="1:7" ht="13.5" thickTop="1">
      <c r="A1340" s="164">
        <v>1</v>
      </c>
      <c r="B1340" s="165" t="s">
        <v>24</v>
      </c>
      <c r="C1340" s="284"/>
      <c r="D1340" s="284"/>
      <c r="E1340" s="284"/>
      <c r="F1340" s="404"/>
      <c r="G1340" s="233"/>
    </row>
    <row r="1341" spans="1:7" ht="12.75">
      <c r="A1341" s="166">
        <v>2</v>
      </c>
      <c r="B1341" s="40" t="s">
        <v>25</v>
      </c>
      <c r="C1341" s="280"/>
      <c r="D1341" s="280"/>
      <c r="E1341" s="280"/>
      <c r="F1341" s="402"/>
      <c r="G1341" s="235"/>
    </row>
    <row r="1342" spans="1:7" ht="12.75">
      <c r="A1342" s="166">
        <v>3</v>
      </c>
      <c r="B1342" s="40" t="s">
        <v>26</v>
      </c>
      <c r="C1342" s="280"/>
      <c r="D1342" s="280"/>
      <c r="E1342" s="280"/>
      <c r="F1342" s="402"/>
      <c r="G1342" s="235"/>
    </row>
    <row r="1343" spans="1:7" ht="12.75">
      <c r="A1343" s="166">
        <v>4</v>
      </c>
      <c r="B1343" s="40" t="s">
        <v>27</v>
      </c>
      <c r="C1343" s="280"/>
      <c r="D1343" s="280"/>
      <c r="E1343" s="280"/>
      <c r="F1343" s="402"/>
      <c r="G1343" s="235"/>
    </row>
    <row r="1344" spans="1:7" ht="12.75">
      <c r="A1344" s="166">
        <v>5</v>
      </c>
      <c r="B1344" s="40" t="s">
        <v>28</v>
      </c>
      <c r="C1344" s="280"/>
      <c r="D1344" s="280"/>
      <c r="E1344" s="280"/>
      <c r="F1344" s="402"/>
      <c r="G1344" s="235"/>
    </row>
    <row r="1345" spans="1:7" ht="12.75">
      <c r="A1345" s="166">
        <v>6</v>
      </c>
      <c r="B1345" s="40" t="s">
        <v>29</v>
      </c>
      <c r="C1345" s="280"/>
      <c r="D1345" s="280"/>
      <c r="E1345" s="280"/>
      <c r="F1345" s="402"/>
      <c r="G1345" s="235"/>
    </row>
    <row r="1346" spans="1:7" ht="12.75">
      <c r="A1346" s="166">
        <v>7</v>
      </c>
      <c r="B1346" s="40" t="s">
        <v>30</v>
      </c>
      <c r="C1346" s="280"/>
      <c r="D1346" s="280"/>
      <c r="E1346" s="280"/>
      <c r="F1346" s="402"/>
      <c r="G1346" s="235"/>
    </row>
    <row r="1347" spans="1:7" ht="12.75">
      <c r="A1347" s="166">
        <v>8</v>
      </c>
      <c r="B1347" s="40"/>
      <c r="C1347" s="280"/>
      <c r="D1347" s="280"/>
      <c r="E1347" s="280"/>
      <c r="F1347" s="402"/>
      <c r="G1347" s="235"/>
    </row>
    <row r="1348" spans="1:7" ht="12.75">
      <c r="A1348" s="166">
        <v>9</v>
      </c>
      <c r="B1348" s="40"/>
      <c r="C1348" s="280"/>
      <c r="D1348" s="280"/>
      <c r="E1348" s="280"/>
      <c r="F1348" s="402"/>
      <c r="G1348" s="235"/>
    </row>
    <row r="1349" spans="1:7" ht="12.75">
      <c r="A1349" s="166">
        <v>10</v>
      </c>
      <c r="B1349" s="40"/>
      <c r="C1349" s="280"/>
      <c r="D1349" s="280"/>
      <c r="E1349" s="280"/>
      <c r="F1349" s="402"/>
      <c r="G1349" s="235"/>
    </row>
    <row r="1350" spans="1:7" ht="12.75">
      <c r="A1350" s="166">
        <v>11</v>
      </c>
      <c r="B1350" s="40"/>
      <c r="C1350" s="280"/>
      <c r="D1350" s="280"/>
      <c r="E1350" s="280"/>
      <c r="F1350" s="402"/>
      <c r="G1350" s="235"/>
    </row>
    <row r="1351" spans="1:7" ht="12.75">
      <c r="A1351" s="166">
        <v>12</v>
      </c>
      <c r="B1351" s="40"/>
      <c r="C1351" s="280"/>
      <c r="D1351" s="280"/>
      <c r="E1351" s="280"/>
      <c r="F1351" s="402"/>
      <c r="G1351" s="235"/>
    </row>
    <row r="1352" spans="1:7" ht="12.75">
      <c r="A1352" s="166">
        <v>13</v>
      </c>
      <c r="B1352" s="40"/>
      <c r="C1352" s="280"/>
      <c r="D1352" s="280"/>
      <c r="E1352" s="280"/>
      <c r="F1352" s="402"/>
      <c r="G1352" s="235"/>
    </row>
    <row r="1353" spans="1:7" ht="12.75">
      <c r="A1353" s="166">
        <v>14</v>
      </c>
      <c r="B1353" s="40"/>
      <c r="C1353" s="280"/>
      <c r="D1353" s="280"/>
      <c r="E1353" s="280"/>
      <c r="F1353" s="402"/>
      <c r="G1353" s="235"/>
    </row>
    <row r="1354" spans="1:7" ht="12.75">
      <c r="A1354" s="166">
        <v>15</v>
      </c>
      <c r="B1354" s="40"/>
      <c r="C1354" s="280"/>
      <c r="D1354" s="280"/>
      <c r="E1354" s="280"/>
      <c r="F1354" s="402"/>
      <c r="G1354" s="235"/>
    </row>
    <row r="1355" spans="1:7" ht="12.75">
      <c r="A1355" s="166">
        <v>16</v>
      </c>
      <c r="B1355" s="40"/>
      <c r="C1355" s="280"/>
      <c r="D1355" s="280"/>
      <c r="E1355" s="280"/>
      <c r="F1355" s="402"/>
      <c r="G1355" s="235"/>
    </row>
    <row r="1356" spans="1:7" ht="12.75">
      <c r="A1356" s="166">
        <v>17</v>
      </c>
      <c r="B1356" s="40"/>
      <c r="C1356" s="280"/>
      <c r="D1356" s="280"/>
      <c r="E1356" s="280"/>
      <c r="F1356" s="402"/>
      <c r="G1356" s="235"/>
    </row>
    <row r="1357" spans="1:7" ht="12.75">
      <c r="A1357" s="166">
        <v>18</v>
      </c>
      <c r="B1357" s="40"/>
      <c r="C1357" s="280"/>
      <c r="D1357" s="280"/>
      <c r="E1357" s="280"/>
      <c r="F1357" s="402"/>
      <c r="G1357" s="235"/>
    </row>
    <row r="1358" spans="1:7" ht="12.75">
      <c r="A1358" s="166">
        <v>19</v>
      </c>
      <c r="B1358" s="40"/>
      <c r="C1358" s="280"/>
      <c r="D1358" s="280"/>
      <c r="E1358" s="280"/>
      <c r="F1358" s="402"/>
      <c r="G1358" s="235"/>
    </row>
    <row r="1359" spans="1:7" ht="13.5" thickBot="1">
      <c r="A1359" s="167">
        <v>20</v>
      </c>
      <c r="B1359" s="168"/>
      <c r="C1359" s="281"/>
      <c r="D1359" s="281"/>
      <c r="E1359" s="281"/>
      <c r="F1359" s="403"/>
      <c r="G1359" s="237"/>
    </row>
    <row r="1360" spans="1:7" ht="14.25" thickBot="1" thickTop="1">
      <c r="A1360" s="637" t="s">
        <v>8</v>
      </c>
      <c r="B1360" s="638"/>
      <c r="C1360" s="287">
        <f>SUM(C1340:C1359)</f>
        <v>0</v>
      </c>
      <c r="D1360" s="287">
        <f>SUM(D1340:D1359)</f>
        <v>0</v>
      </c>
      <c r="E1360" s="287">
        <f>SUM(E1340:E1359)</f>
        <v>0</v>
      </c>
      <c r="F1360" s="287">
        <f>SUM(F1340:F1359)</f>
        <v>0</v>
      </c>
      <c r="G1360" s="288">
        <f>SUM(G1340:G1359)</f>
        <v>0</v>
      </c>
    </row>
    <row r="1361" spans="1:5" ht="14.25" thickBot="1" thickTop="1">
      <c r="A1361" s="5"/>
      <c r="B1361" s="75"/>
      <c r="C1361" s="76"/>
      <c r="D1361" s="76"/>
      <c r="E1361" s="76"/>
    </row>
    <row r="1362" spans="1:7" ht="14.25" thickBot="1" thickTop="1">
      <c r="A1362" s="637" t="s">
        <v>47</v>
      </c>
      <c r="B1362" s="638"/>
      <c r="C1362" s="289">
        <f>C1317+C1337+C1360</f>
        <v>0</v>
      </c>
      <c r="D1362" s="289">
        <f>D1317+D1337+D1360</f>
        <v>0</v>
      </c>
      <c r="E1362" s="289">
        <f>E1317+E1337+E1360</f>
        <v>0</v>
      </c>
      <c r="F1362" s="289">
        <f>F1317+F1337+F1360</f>
        <v>0</v>
      </c>
      <c r="G1362" s="290">
        <f>G1317+G1337+G1360</f>
        <v>0</v>
      </c>
    </row>
    <row r="1363" spans="1:7" ht="14.25" thickBot="1" thickTop="1">
      <c r="A1363" s="637" t="s">
        <v>284</v>
      </c>
      <c r="B1363" s="638"/>
      <c r="C1363" s="289">
        <f>C1302-C1362</f>
        <v>0</v>
      </c>
      <c r="D1363" s="289">
        <f>D1302-D1362</f>
        <v>0</v>
      </c>
      <c r="E1363" s="289">
        <f>E1302-E1362</f>
        <v>0</v>
      </c>
      <c r="F1363" s="289">
        <f>F1302-F1362</f>
        <v>0</v>
      </c>
      <c r="G1363" s="290">
        <f>G1302-G1362</f>
        <v>0</v>
      </c>
    </row>
    <row r="1364" spans="1:5" ht="13.5" thickTop="1">
      <c r="A1364" s="105"/>
      <c r="B1364" s="105"/>
      <c r="C1364" s="106"/>
      <c r="D1364" s="106"/>
      <c r="E1364" s="106"/>
    </row>
    <row r="1365" spans="1:5" ht="12.75">
      <c r="A1365" s="105"/>
      <c r="B1365" s="105"/>
      <c r="C1365" s="106"/>
      <c r="D1365" s="106"/>
      <c r="E1365" s="106"/>
    </row>
    <row r="1366" spans="1:5" ht="12.75">
      <c r="A1366" s="105"/>
      <c r="B1366" s="105"/>
      <c r="C1366" s="106"/>
      <c r="D1366" s="106"/>
      <c r="E1366" s="106"/>
    </row>
    <row r="1367" spans="1:5" ht="12.75">
      <c r="A1367" s="105"/>
      <c r="B1367" s="105"/>
      <c r="C1367" s="106"/>
      <c r="D1367" s="106"/>
      <c r="E1367" s="106"/>
    </row>
    <row r="1368" spans="1:5" ht="12.75">
      <c r="A1368" s="105"/>
      <c r="B1368" s="105"/>
      <c r="C1368" s="106"/>
      <c r="D1368" s="106"/>
      <c r="E1368" s="106"/>
    </row>
    <row r="1369" spans="1:5" ht="12.75">
      <c r="A1369" s="105"/>
      <c r="B1369" s="105"/>
      <c r="C1369" s="106"/>
      <c r="D1369" s="106"/>
      <c r="E1369" s="106"/>
    </row>
    <row r="1370" spans="1:5" ht="12.75">
      <c r="A1370" s="105"/>
      <c r="B1370" s="105"/>
      <c r="C1370" s="106"/>
      <c r="D1370" s="106"/>
      <c r="E1370" s="106"/>
    </row>
    <row r="1371" spans="1:5" ht="12.75">
      <c r="A1371" s="105"/>
      <c r="B1371" s="105"/>
      <c r="C1371" s="106"/>
      <c r="D1371" s="106"/>
      <c r="E1371" s="106"/>
    </row>
    <row r="1372" spans="1:5" ht="12.75">
      <c r="A1372" s="105"/>
      <c r="B1372" s="105"/>
      <c r="C1372" s="106"/>
      <c r="D1372" s="106"/>
      <c r="E1372" s="106"/>
    </row>
    <row r="1373" spans="1:5" ht="12.75">
      <c r="A1373" s="105"/>
      <c r="B1373" s="105"/>
      <c r="C1373" s="106"/>
      <c r="D1373" s="106"/>
      <c r="E1373" s="106"/>
    </row>
    <row r="1374" spans="1:5" ht="12.75">
      <c r="A1374" s="105"/>
      <c r="B1374" s="105"/>
      <c r="C1374" s="106"/>
      <c r="D1374" s="106"/>
      <c r="E1374" s="106"/>
    </row>
    <row r="1375" spans="1:5" ht="12.75">
      <c r="A1375" s="105"/>
      <c r="B1375" s="105"/>
      <c r="C1375" s="106"/>
      <c r="D1375" s="106"/>
      <c r="E1375" s="106"/>
    </row>
    <row r="1376" spans="1:5" ht="12.75">
      <c r="A1376" s="105"/>
      <c r="B1376" s="105"/>
      <c r="C1376" s="106"/>
      <c r="D1376" s="106"/>
      <c r="E1376" s="106"/>
    </row>
    <row r="1377" spans="1:5" ht="12.75">
      <c r="A1377" s="105"/>
      <c r="B1377" s="105"/>
      <c r="C1377" s="106"/>
      <c r="D1377" s="106"/>
      <c r="E1377" s="106"/>
    </row>
    <row r="1378" spans="1:5" ht="12.75">
      <c r="A1378" s="105"/>
      <c r="B1378" s="105"/>
      <c r="C1378" s="106"/>
      <c r="D1378" s="106"/>
      <c r="E1378" s="106"/>
    </row>
    <row r="1379" spans="1:5" ht="12.75">
      <c r="A1379" s="105"/>
      <c r="B1379" s="105"/>
      <c r="C1379" s="106"/>
      <c r="D1379" s="106"/>
      <c r="E1379" s="106"/>
    </row>
    <row r="1380" spans="1:5" ht="13.5" thickBot="1">
      <c r="A1380" s="105"/>
      <c r="B1380" s="105"/>
      <c r="C1380" s="106"/>
      <c r="D1380" s="106"/>
      <c r="E1380" s="106"/>
    </row>
    <row r="1381" spans="1:7" ht="13.5" customHeight="1" thickBot="1" thickTop="1">
      <c r="A1381" s="655" t="s">
        <v>443</v>
      </c>
      <c r="B1381" s="656"/>
      <c r="C1381" s="656"/>
      <c r="D1381" s="656"/>
      <c r="E1381" s="656"/>
      <c r="F1381" s="656"/>
      <c r="G1381" s="657"/>
    </row>
    <row r="1382" spans="1:7" ht="12.75" customHeight="1" thickBot="1" thickTop="1">
      <c r="A1382" s="655"/>
      <c r="B1382" s="656"/>
      <c r="C1382" s="656"/>
      <c r="D1382" s="656"/>
      <c r="E1382" s="656"/>
      <c r="F1382" s="656"/>
      <c r="G1382" s="657"/>
    </row>
    <row r="1383" spans="1:7" ht="13.5" customHeight="1" thickBot="1" thickTop="1">
      <c r="A1383" s="655"/>
      <c r="B1383" s="656"/>
      <c r="C1383" s="656"/>
      <c r="D1383" s="656"/>
      <c r="E1383" s="656"/>
      <c r="F1383" s="656"/>
      <c r="G1383" s="657"/>
    </row>
    <row r="1384" spans="1:7" ht="13.5" customHeight="1" thickBot="1" thickTop="1">
      <c r="A1384" s="652" t="s">
        <v>136</v>
      </c>
      <c r="B1384" s="653"/>
      <c r="C1384" s="653"/>
      <c r="D1384" s="653"/>
      <c r="E1384" s="653"/>
      <c r="F1384" s="653"/>
      <c r="G1384" s="654"/>
    </row>
    <row r="1385" spans="1:7" ht="13.5" customHeight="1" thickBot="1" thickTop="1">
      <c r="A1385" s="652"/>
      <c r="B1385" s="653"/>
      <c r="C1385" s="653"/>
      <c r="D1385" s="653"/>
      <c r="E1385" s="653"/>
      <c r="F1385" s="653"/>
      <c r="G1385" s="654"/>
    </row>
    <row r="1386" spans="1:7" ht="24.75" thickBot="1" thickTop="1">
      <c r="A1386" s="650"/>
      <c r="B1386" s="651"/>
      <c r="C1386" s="133" t="s">
        <v>670</v>
      </c>
      <c r="D1386" s="133" t="s">
        <v>671</v>
      </c>
      <c r="E1386" s="133" t="s">
        <v>672</v>
      </c>
      <c r="F1386" s="396"/>
      <c r="G1386" s="133" t="s">
        <v>582</v>
      </c>
    </row>
    <row r="1387" spans="1:7" ht="13.5" thickTop="1">
      <c r="A1387" s="164">
        <v>1</v>
      </c>
      <c r="B1387" s="165"/>
      <c r="C1387" s="270"/>
      <c r="D1387" s="270"/>
      <c r="E1387" s="270"/>
      <c r="F1387" s="404"/>
      <c r="G1387" s="271"/>
    </row>
    <row r="1388" spans="1:7" ht="12.75">
      <c r="A1388" s="166">
        <v>2</v>
      </c>
      <c r="B1388" s="40"/>
      <c r="C1388" s="272"/>
      <c r="D1388" s="272"/>
      <c r="E1388" s="272"/>
      <c r="F1388" s="402"/>
      <c r="G1388" s="273"/>
    </row>
    <row r="1389" spans="1:7" ht="12.75">
      <c r="A1389" s="166">
        <v>3</v>
      </c>
      <c r="B1389" s="40"/>
      <c r="C1389" s="272"/>
      <c r="D1389" s="272"/>
      <c r="E1389" s="272"/>
      <c r="F1389" s="402"/>
      <c r="G1389" s="273"/>
    </row>
    <row r="1390" spans="1:7" ht="12.75">
      <c r="A1390" s="166">
        <v>4</v>
      </c>
      <c r="B1390" s="40"/>
      <c r="C1390" s="272"/>
      <c r="D1390" s="272"/>
      <c r="E1390" s="272"/>
      <c r="F1390" s="402"/>
      <c r="G1390" s="273"/>
    </row>
    <row r="1391" spans="1:7" ht="12.75">
      <c r="A1391" s="166">
        <v>5</v>
      </c>
      <c r="B1391" s="40"/>
      <c r="C1391" s="272"/>
      <c r="D1391" s="272"/>
      <c r="E1391" s="272"/>
      <c r="F1391" s="402"/>
      <c r="G1391" s="273"/>
    </row>
    <row r="1392" spans="1:7" ht="12.75">
      <c r="A1392" s="166">
        <v>6</v>
      </c>
      <c r="B1392" s="40"/>
      <c r="C1392" s="272"/>
      <c r="D1392" s="272"/>
      <c r="E1392" s="272"/>
      <c r="F1392" s="402"/>
      <c r="G1392" s="273"/>
    </row>
    <row r="1393" spans="1:7" ht="12.75">
      <c r="A1393" s="166">
        <v>7</v>
      </c>
      <c r="B1393" s="40"/>
      <c r="C1393" s="272"/>
      <c r="D1393" s="272"/>
      <c r="E1393" s="272"/>
      <c r="F1393" s="402"/>
      <c r="G1393" s="273"/>
    </row>
    <row r="1394" spans="1:7" ht="12.75">
      <c r="A1394" s="166">
        <v>8</v>
      </c>
      <c r="B1394" s="40"/>
      <c r="C1394" s="272"/>
      <c r="D1394" s="272"/>
      <c r="E1394" s="272"/>
      <c r="F1394" s="402"/>
      <c r="G1394" s="273"/>
    </row>
    <row r="1395" spans="1:7" ht="12.75">
      <c r="A1395" s="166">
        <v>9</v>
      </c>
      <c r="B1395" s="40"/>
      <c r="C1395" s="272"/>
      <c r="D1395" s="272"/>
      <c r="E1395" s="272"/>
      <c r="F1395" s="402"/>
      <c r="G1395" s="273"/>
    </row>
    <row r="1396" spans="1:7" ht="12.75">
      <c r="A1396" s="166">
        <v>10</v>
      </c>
      <c r="B1396" s="40"/>
      <c r="C1396" s="272"/>
      <c r="D1396" s="272"/>
      <c r="E1396" s="272"/>
      <c r="F1396" s="402"/>
      <c r="G1396" s="273"/>
    </row>
    <row r="1397" spans="1:7" ht="12.75">
      <c r="A1397" s="166">
        <v>11</v>
      </c>
      <c r="B1397" s="40"/>
      <c r="C1397" s="272"/>
      <c r="D1397" s="272"/>
      <c r="E1397" s="272"/>
      <c r="F1397" s="402"/>
      <c r="G1397" s="273"/>
    </row>
    <row r="1398" spans="1:7" ht="12.75">
      <c r="A1398" s="166">
        <v>12</v>
      </c>
      <c r="B1398" s="40"/>
      <c r="C1398" s="272"/>
      <c r="D1398" s="272"/>
      <c r="E1398" s="272"/>
      <c r="F1398" s="402"/>
      <c r="G1398" s="273"/>
    </row>
    <row r="1399" spans="1:7" ht="12.75">
      <c r="A1399" s="166">
        <v>13</v>
      </c>
      <c r="B1399" s="40"/>
      <c r="C1399" s="272"/>
      <c r="D1399" s="272"/>
      <c r="E1399" s="272"/>
      <c r="F1399" s="402"/>
      <c r="G1399" s="273"/>
    </row>
    <row r="1400" spans="1:7" ht="12.75">
      <c r="A1400" s="166">
        <v>14</v>
      </c>
      <c r="B1400" s="40"/>
      <c r="C1400" s="272"/>
      <c r="D1400" s="272"/>
      <c r="E1400" s="272"/>
      <c r="F1400" s="402"/>
      <c r="G1400" s="273"/>
    </row>
    <row r="1401" spans="1:7" ht="12.75">
      <c r="A1401" s="166">
        <v>15</v>
      </c>
      <c r="B1401" s="40"/>
      <c r="C1401" s="272"/>
      <c r="D1401" s="272"/>
      <c r="E1401" s="272"/>
      <c r="F1401" s="402"/>
      <c r="G1401" s="273"/>
    </row>
    <row r="1402" spans="1:7" ht="12.75">
      <c r="A1402" s="166">
        <v>16</v>
      </c>
      <c r="B1402" s="40"/>
      <c r="C1402" s="272"/>
      <c r="D1402" s="272"/>
      <c r="E1402" s="272"/>
      <c r="F1402" s="402"/>
      <c r="G1402" s="273"/>
    </row>
    <row r="1403" spans="1:7" ht="12.75">
      <c r="A1403" s="166">
        <v>17</v>
      </c>
      <c r="B1403" s="40"/>
      <c r="C1403" s="272"/>
      <c r="D1403" s="272"/>
      <c r="E1403" s="272"/>
      <c r="F1403" s="402"/>
      <c r="G1403" s="273"/>
    </row>
    <row r="1404" spans="1:7" ht="12.75">
      <c r="A1404" s="166">
        <v>18</v>
      </c>
      <c r="B1404" s="40"/>
      <c r="C1404" s="272"/>
      <c r="D1404" s="272"/>
      <c r="E1404" s="272"/>
      <c r="F1404" s="402"/>
      <c r="G1404" s="273"/>
    </row>
    <row r="1405" spans="1:7" ht="12.75">
      <c r="A1405" s="166">
        <v>19</v>
      </c>
      <c r="B1405" s="40"/>
      <c r="C1405" s="272"/>
      <c r="D1405" s="272"/>
      <c r="E1405" s="272"/>
      <c r="F1405" s="402"/>
      <c r="G1405" s="273"/>
    </row>
    <row r="1406" spans="1:7" ht="12.75">
      <c r="A1406" s="166">
        <v>20</v>
      </c>
      <c r="B1406" s="40"/>
      <c r="C1406" s="272"/>
      <c r="D1406" s="272"/>
      <c r="E1406" s="272"/>
      <c r="F1406" s="402"/>
      <c r="G1406" s="273"/>
    </row>
    <row r="1407" spans="1:7" ht="12.75">
      <c r="A1407" s="166">
        <v>21</v>
      </c>
      <c r="B1407" s="40"/>
      <c r="C1407" s="272"/>
      <c r="D1407" s="272"/>
      <c r="E1407" s="272"/>
      <c r="F1407" s="402"/>
      <c r="G1407" s="273"/>
    </row>
    <row r="1408" spans="1:7" ht="12.75">
      <c r="A1408" s="166">
        <v>22</v>
      </c>
      <c r="B1408" s="40"/>
      <c r="C1408" s="272"/>
      <c r="D1408" s="272"/>
      <c r="E1408" s="272"/>
      <c r="F1408" s="402"/>
      <c r="G1408" s="273"/>
    </row>
    <row r="1409" spans="1:7" ht="12.75">
      <c r="A1409" s="166">
        <v>23</v>
      </c>
      <c r="B1409" s="40"/>
      <c r="C1409" s="272"/>
      <c r="D1409" s="272"/>
      <c r="E1409" s="272"/>
      <c r="F1409" s="402"/>
      <c r="G1409" s="273"/>
    </row>
    <row r="1410" spans="1:7" ht="12.75">
      <c r="A1410" s="166">
        <v>24</v>
      </c>
      <c r="B1410" s="40"/>
      <c r="C1410" s="272"/>
      <c r="D1410" s="272"/>
      <c r="E1410" s="272"/>
      <c r="F1410" s="402"/>
      <c r="G1410" s="273"/>
    </row>
    <row r="1411" spans="1:7" ht="13.5" thickBot="1">
      <c r="A1411" s="167">
        <v>25</v>
      </c>
      <c r="B1411" s="168"/>
      <c r="C1411" s="274"/>
      <c r="D1411" s="274"/>
      <c r="E1411" s="274"/>
      <c r="F1411" s="403"/>
      <c r="G1411" s="275"/>
    </row>
    <row r="1412" spans="1:7" ht="14.25" thickBot="1" thickTop="1">
      <c r="A1412" s="639" t="s">
        <v>149</v>
      </c>
      <c r="B1412" s="640"/>
      <c r="C1412" s="276">
        <f>SUM(C1387:C1411)</f>
        <v>0</v>
      </c>
      <c r="D1412" s="276">
        <f>SUM(D1387:D1411)</f>
        <v>0</v>
      </c>
      <c r="E1412" s="276">
        <f>SUM(E1387:E1411)</f>
        <v>0</v>
      </c>
      <c r="F1412" s="276">
        <f>SUM(F1387:F1411)</f>
        <v>0</v>
      </c>
      <c r="G1412" s="277">
        <f>SUM(G1387:G1411)</f>
        <v>0</v>
      </c>
    </row>
    <row r="1413" spans="1:5" ht="14.25" thickBot="1" thickTop="1">
      <c r="A1413" s="74"/>
      <c r="B1413" s="77"/>
      <c r="C1413" s="78"/>
      <c r="D1413" s="78"/>
      <c r="E1413" s="78"/>
    </row>
    <row r="1414" spans="1:7" ht="13.5" customHeight="1" thickTop="1">
      <c r="A1414" s="641" t="s">
        <v>138</v>
      </c>
      <c r="B1414" s="642"/>
      <c r="C1414" s="642"/>
      <c r="D1414" s="642"/>
      <c r="E1414" s="642"/>
      <c r="F1414" s="642"/>
      <c r="G1414" s="643"/>
    </row>
    <row r="1415" spans="1:7" ht="12.75" customHeight="1">
      <c r="A1415" s="644"/>
      <c r="B1415" s="645"/>
      <c r="C1415" s="645"/>
      <c r="D1415" s="645"/>
      <c r="E1415" s="645"/>
      <c r="F1415" s="645"/>
      <c r="G1415" s="646"/>
    </row>
    <row r="1416" spans="1:7" ht="13.5" customHeight="1" thickBot="1">
      <c r="A1416" s="647"/>
      <c r="B1416" s="648"/>
      <c r="C1416" s="648"/>
      <c r="D1416" s="648"/>
      <c r="E1416" s="648"/>
      <c r="F1416" s="648"/>
      <c r="G1416" s="649"/>
    </row>
    <row r="1417" spans="1:7" ht="24.75" thickBot="1" thickTop="1">
      <c r="A1417" s="172" t="s">
        <v>159</v>
      </c>
      <c r="B1417" s="173" t="s">
        <v>158</v>
      </c>
      <c r="C1417" s="133" t="s">
        <v>670</v>
      </c>
      <c r="D1417" s="133" t="s">
        <v>671</v>
      </c>
      <c r="E1417" s="133" t="s">
        <v>672</v>
      </c>
      <c r="F1417" s="396"/>
      <c r="G1417" s="133" t="s">
        <v>582</v>
      </c>
    </row>
    <row r="1418" spans="1:7" ht="18.75" thickTop="1">
      <c r="A1418" s="183">
        <v>1</v>
      </c>
      <c r="B1418" s="179" t="s">
        <v>434</v>
      </c>
      <c r="C1418" s="284"/>
      <c r="D1418" s="284"/>
      <c r="E1418" s="284"/>
      <c r="F1418" s="404"/>
      <c r="G1418" s="233"/>
    </row>
    <row r="1419" spans="1:7" ht="18">
      <c r="A1419" s="170">
        <v>2</v>
      </c>
      <c r="B1419" s="41" t="s">
        <v>460</v>
      </c>
      <c r="C1419" s="280"/>
      <c r="D1419" s="280"/>
      <c r="E1419" s="280"/>
      <c r="F1419" s="402"/>
      <c r="G1419" s="235"/>
    </row>
    <row r="1420" spans="1:7" ht="18">
      <c r="A1420" s="170">
        <v>3</v>
      </c>
      <c r="B1420" s="40" t="s">
        <v>19</v>
      </c>
      <c r="C1420" s="280"/>
      <c r="D1420" s="280"/>
      <c r="E1420" s="280"/>
      <c r="F1420" s="402"/>
      <c r="G1420" s="235"/>
    </row>
    <row r="1421" spans="1:7" ht="18">
      <c r="A1421" s="170">
        <v>4</v>
      </c>
      <c r="B1421" s="40" t="s">
        <v>20</v>
      </c>
      <c r="C1421" s="280"/>
      <c r="D1421" s="280"/>
      <c r="E1421" s="280"/>
      <c r="F1421" s="402"/>
      <c r="G1421" s="235"/>
    </row>
    <row r="1422" spans="1:7" ht="18">
      <c r="A1422" s="170">
        <v>5</v>
      </c>
      <c r="B1422" s="40" t="s">
        <v>21</v>
      </c>
      <c r="C1422" s="280"/>
      <c r="D1422" s="280"/>
      <c r="E1422" s="280"/>
      <c r="F1422" s="402"/>
      <c r="G1422" s="235"/>
    </row>
    <row r="1423" spans="1:7" ht="18">
      <c r="A1423" s="170">
        <v>6</v>
      </c>
      <c r="B1423" s="40" t="s">
        <v>22</v>
      </c>
      <c r="C1423" s="280"/>
      <c r="D1423" s="280"/>
      <c r="E1423" s="280"/>
      <c r="F1423" s="402"/>
      <c r="G1423" s="235"/>
    </row>
    <row r="1424" spans="1:7" ht="18">
      <c r="A1424" s="170">
        <v>7</v>
      </c>
      <c r="B1424" s="40" t="s">
        <v>23</v>
      </c>
      <c r="C1424" s="280"/>
      <c r="D1424" s="280"/>
      <c r="E1424" s="280"/>
      <c r="F1424" s="402"/>
      <c r="G1424" s="235"/>
    </row>
    <row r="1425" spans="1:7" ht="18">
      <c r="A1425" s="170">
        <v>8</v>
      </c>
      <c r="B1425" s="48" t="s">
        <v>208</v>
      </c>
      <c r="C1425" s="280"/>
      <c r="D1425" s="280"/>
      <c r="E1425" s="280"/>
      <c r="F1425" s="402"/>
      <c r="G1425" s="235"/>
    </row>
    <row r="1426" spans="1:7" ht="18.75" thickBot="1">
      <c r="A1426" s="171">
        <v>9</v>
      </c>
      <c r="B1426" s="158" t="s">
        <v>207</v>
      </c>
      <c r="C1426" s="281"/>
      <c r="D1426" s="281"/>
      <c r="E1426" s="281"/>
      <c r="F1426" s="403"/>
      <c r="G1426" s="237"/>
    </row>
    <row r="1427" spans="1:7" ht="14.25" thickBot="1" thickTop="1">
      <c r="A1427" s="639" t="s">
        <v>8</v>
      </c>
      <c r="B1427" s="640"/>
      <c r="C1427" s="282">
        <f>SUM(C1418:C1426)</f>
        <v>0</v>
      </c>
      <c r="D1427" s="282">
        <f>SUM(D1418:D1426)</f>
        <v>0</v>
      </c>
      <c r="E1427" s="282">
        <f>SUM(E1418:E1426)</f>
        <v>0</v>
      </c>
      <c r="F1427" s="282">
        <f>SUM(F1418:F1426)</f>
        <v>0</v>
      </c>
      <c r="G1427" s="283">
        <f>SUM(G1418:G1426)</f>
        <v>0</v>
      </c>
    </row>
    <row r="1428" spans="1:5" ht="13.5" thickTop="1">
      <c r="A1428" s="5"/>
      <c r="B1428" s="5"/>
      <c r="C1428" s="72"/>
      <c r="D1428" s="72"/>
      <c r="E1428" s="72"/>
    </row>
    <row r="1429" spans="1:5" ht="12.75">
      <c r="A1429" s="5"/>
      <c r="B1429" s="5"/>
      <c r="C1429" s="72"/>
      <c r="D1429" s="72"/>
      <c r="E1429" s="72"/>
    </row>
    <row r="1430" ht="13.5" thickBot="1"/>
    <row r="1431" spans="1:7" ht="24.75" thickBot="1" thickTop="1">
      <c r="A1431" s="180" t="s">
        <v>160</v>
      </c>
      <c r="B1431" s="175" t="s">
        <v>163</v>
      </c>
      <c r="C1431" s="133" t="s">
        <v>670</v>
      </c>
      <c r="D1431" s="133" t="s">
        <v>673</v>
      </c>
      <c r="E1431" s="133" t="s">
        <v>674</v>
      </c>
      <c r="F1431" s="396"/>
      <c r="G1431" s="133" t="s">
        <v>582</v>
      </c>
    </row>
    <row r="1432" spans="1:7" ht="13.5" thickTop="1">
      <c r="A1432" s="164">
        <v>1</v>
      </c>
      <c r="B1432" s="165"/>
      <c r="C1432" s="284"/>
      <c r="D1432" s="284"/>
      <c r="E1432" s="284"/>
      <c r="F1432" s="404"/>
      <c r="G1432" s="233"/>
    </row>
    <row r="1433" spans="1:7" ht="12.75">
      <c r="A1433" s="166">
        <v>2</v>
      </c>
      <c r="B1433" s="40"/>
      <c r="C1433" s="280"/>
      <c r="D1433" s="280"/>
      <c r="E1433" s="280"/>
      <c r="F1433" s="402"/>
      <c r="G1433" s="235"/>
    </row>
    <row r="1434" spans="1:7" ht="12.75">
      <c r="A1434" s="166">
        <v>3</v>
      </c>
      <c r="B1434" s="40"/>
      <c r="C1434" s="280"/>
      <c r="D1434" s="280"/>
      <c r="E1434" s="280"/>
      <c r="F1434" s="402"/>
      <c r="G1434" s="235"/>
    </row>
    <row r="1435" spans="1:7" ht="12.75">
      <c r="A1435" s="166">
        <v>4</v>
      </c>
      <c r="B1435" s="40"/>
      <c r="C1435" s="280"/>
      <c r="D1435" s="280"/>
      <c r="E1435" s="280"/>
      <c r="F1435" s="402"/>
      <c r="G1435" s="235"/>
    </row>
    <row r="1436" spans="1:7" ht="12.75">
      <c r="A1436" s="166">
        <v>5</v>
      </c>
      <c r="B1436" s="40"/>
      <c r="C1436" s="280"/>
      <c r="D1436" s="280"/>
      <c r="E1436" s="280"/>
      <c r="F1436" s="402"/>
      <c r="G1436" s="235"/>
    </row>
    <row r="1437" spans="1:7" ht="12.75">
      <c r="A1437" s="166">
        <v>6</v>
      </c>
      <c r="B1437" s="40"/>
      <c r="C1437" s="280"/>
      <c r="D1437" s="280"/>
      <c r="E1437" s="280"/>
      <c r="F1437" s="402"/>
      <c r="G1437" s="235"/>
    </row>
    <row r="1438" spans="1:7" ht="12.75">
      <c r="A1438" s="166">
        <v>7</v>
      </c>
      <c r="B1438" s="40"/>
      <c r="C1438" s="280"/>
      <c r="D1438" s="280"/>
      <c r="E1438" s="280"/>
      <c r="F1438" s="402"/>
      <c r="G1438" s="235"/>
    </row>
    <row r="1439" spans="1:7" ht="12.75">
      <c r="A1439" s="166">
        <v>8</v>
      </c>
      <c r="B1439" s="40"/>
      <c r="C1439" s="280"/>
      <c r="D1439" s="280"/>
      <c r="E1439" s="280"/>
      <c r="F1439" s="402"/>
      <c r="G1439" s="235"/>
    </row>
    <row r="1440" spans="1:7" ht="12.75">
      <c r="A1440" s="166">
        <v>9</v>
      </c>
      <c r="B1440" s="40"/>
      <c r="C1440" s="280"/>
      <c r="D1440" s="280"/>
      <c r="E1440" s="280"/>
      <c r="F1440" s="402"/>
      <c r="G1440" s="235"/>
    </row>
    <row r="1441" spans="1:7" ht="12.75">
      <c r="A1441" s="166">
        <v>10</v>
      </c>
      <c r="B1441" s="40"/>
      <c r="C1441" s="280"/>
      <c r="D1441" s="280"/>
      <c r="E1441" s="280"/>
      <c r="F1441" s="402"/>
      <c r="G1441" s="235"/>
    </row>
    <row r="1442" spans="1:7" ht="12.75">
      <c r="A1442" s="166">
        <v>11</v>
      </c>
      <c r="B1442" s="40"/>
      <c r="C1442" s="280"/>
      <c r="D1442" s="280"/>
      <c r="E1442" s="280"/>
      <c r="F1442" s="402"/>
      <c r="G1442" s="235"/>
    </row>
    <row r="1443" spans="1:7" ht="12.75">
      <c r="A1443" s="166">
        <v>12</v>
      </c>
      <c r="B1443" s="40"/>
      <c r="C1443" s="280"/>
      <c r="D1443" s="280"/>
      <c r="E1443" s="280"/>
      <c r="F1443" s="402"/>
      <c r="G1443" s="235"/>
    </row>
    <row r="1444" spans="1:7" ht="12.75">
      <c r="A1444" s="166">
        <v>13</v>
      </c>
      <c r="B1444" s="40"/>
      <c r="C1444" s="280"/>
      <c r="D1444" s="280"/>
      <c r="E1444" s="280"/>
      <c r="F1444" s="402"/>
      <c r="G1444" s="235"/>
    </row>
    <row r="1445" spans="1:7" ht="12.75">
      <c r="A1445" s="166">
        <v>14</v>
      </c>
      <c r="B1445" s="40"/>
      <c r="C1445" s="280"/>
      <c r="D1445" s="280"/>
      <c r="E1445" s="280"/>
      <c r="F1445" s="402"/>
      <c r="G1445" s="235"/>
    </row>
    <row r="1446" spans="1:7" ht="13.5" thickBot="1">
      <c r="A1446" s="167">
        <v>15</v>
      </c>
      <c r="B1446" s="168"/>
      <c r="C1446" s="281"/>
      <c r="D1446" s="281"/>
      <c r="E1446" s="281"/>
      <c r="F1446" s="403"/>
      <c r="G1446" s="237"/>
    </row>
    <row r="1447" spans="1:7" ht="14.25" thickBot="1" thickTop="1">
      <c r="A1447" s="639" t="s">
        <v>8</v>
      </c>
      <c r="B1447" s="640"/>
      <c r="C1447" s="282">
        <f>SUM(C1432:C1446)</f>
        <v>0</v>
      </c>
      <c r="D1447" s="282">
        <f>SUM(D1432:D1446)</f>
        <v>0</v>
      </c>
      <c r="E1447" s="282">
        <f>SUM(E1432:E1446)</f>
        <v>0</v>
      </c>
      <c r="F1447" s="282">
        <f>SUM(F1432:F1446)</f>
        <v>0</v>
      </c>
      <c r="G1447" s="283">
        <f>SUM(G1432:G1446)</f>
        <v>0</v>
      </c>
    </row>
    <row r="1448" spans="1:5" ht="14.25" thickBot="1" thickTop="1">
      <c r="A1448" s="5"/>
      <c r="B1448" s="75"/>
      <c r="C1448" s="76"/>
      <c r="D1448" s="76"/>
      <c r="E1448" s="76"/>
    </row>
    <row r="1449" spans="1:7" ht="24.75" thickBot="1" thickTop="1">
      <c r="A1449" s="184" t="s">
        <v>162</v>
      </c>
      <c r="B1449" s="185" t="s">
        <v>161</v>
      </c>
      <c r="C1449" s="133" t="s">
        <v>670</v>
      </c>
      <c r="D1449" s="133" t="s">
        <v>676</v>
      </c>
      <c r="E1449" s="133" t="s">
        <v>674</v>
      </c>
      <c r="F1449" s="396"/>
      <c r="G1449" s="133" t="s">
        <v>582</v>
      </c>
    </row>
    <row r="1450" spans="1:7" ht="13.5" thickTop="1">
      <c r="A1450" s="164">
        <v>1</v>
      </c>
      <c r="B1450" s="165" t="s">
        <v>24</v>
      </c>
      <c r="C1450" s="284"/>
      <c r="D1450" s="284"/>
      <c r="E1450" s="284"/>
      <c r="F1450" s="404"/>
      <c r="G1450" s="233"/>
    </row>
    <row r="1451" spans="1:7" ht="12.75">
      <c r="A1451" s="166">
        <v>2</v>
      </c>
      <c r="B1451" s="40" t="s">
        <v>25</v>
      </c>
      <c r="C1451" s="280"/>
      <c r="D1451" s="280"/>
      <c r="E1451" s="280"/>
      <c r="F1451" s="402"/>
      <c r="G1451" s="235"/>
    </row>
    <row r="1452" spans="1:7" ht="12.75">
      <c r="A1452" s="166">
        <v>3</v>
      </c>
      <c r="B1452" s="40" t="s">
        <v>26</v>
      </c>
      <c r="C1452" s="280"/>
      <c r="D1452" s="280"/>
      <c r="E1452" s="280"/>
      <c r="F1452" s="402"/>
      <c r="G1452" s="235"/>
    </row>
    <row r="1453" spans="1:7" ht="12.75">
      <c r="A1453" s="166">
        <v>4</v>
      </c>
      <c r="B1453" s="40" t="s">
        <v>27</v>
      </c>
      <c r="C1453" s="280"/>
      <c r="D1453" s="280"/>
      <c r="E1453" s="280"/>
      <c r="F1453" s="402"/>
      <c r="G1453" s="235"/>
    </row>
    <row r="1454" spans="1:7" ht="12.75">
      <c r="A1454" s="166">
        <v>5</v>
      </c>
      <c r="B1454" s="40" t="s">
        <v>28</v>
      </c>
      <c r="C1454" s="280"/>
      <c r="D1454" s="280"/>
      <c r="E1454" s="280"/>
      <c r="F1454" s="402"/>
      <c r="G1454" s="235"/>
    </row>
    <row r="1455" spans="1:7" ht="12.75">
      <c r="A1455" s="166">
        <v>6</v>
      </c>
      <c r="B1455" s="40" t="s">
        <v>29</v>
      </c>
      <c r="C1455" s="280"/>
      <c r="D1455" s="280"/>
      <c r="E1455" s="280"/>
      <c r="F1455" s="402"/>
      <c r="G1455" s="235"/>
    </row>
    <row r="1456" spans="1:7" ht="12.75">
      <c r="A1456" s="166">
        <v>7</v>
      </c>
      <c r="B1456" s="40" t="s">
        <v>30</v>
      </c>
      <c r="C1456" s="280"/>
      <c r="D1456" s="280"/>
      <c r="E1456" s="280"/>
      <c r="F1456" s="402"/>
      <c r="G1456" s="235"/>
    </row>
    <row r="1457" spans="1:7" ht="12.75">
      <c r="A1457" s="166">
        <v>8</v>
      </c>
      <c r="B1457" s="40"/>
      <c r="C1457" s="280"/>
      <c r="D1457" s="280"/>
      <c r="E1457" s="280"/>
      <c r="F1457" s="402"/>
      <c r="G1457" s="235"/>
    </row>
    <row r="1458" spans="1:7" ht="12.75">
      <c r="A1458" s="166">
        <v>9</v>
      </c>
      <c r="B1458" s="40"/>
      <c r="C1458" s="280"/>
      <c r="D1458" s="280"/>
      <c r="E1458" s="280"/>
      <c r="F1458" s="402"/>
      <c r="G1458" s="235"/>
    </row>
    <row r="1459" spans="1:7" ht="12.75">
      <c r="A1459" s="166">
        <v>10</v>
      </c>
      <c r="B1459" s="40"/>
      <c r="C1459" s="280"/>
      <c r="D1459" s="280"/>
      <c r="E1459" s="280"/>
      <c r="F1459" s="402"/>
      <c r="G1459" s="235"/>
    </row>
    <row r="1460" spans="1:7" ht="12.75">
      <c r="A1460" s="166">
        <v>11</v>
      </c>
      <c r="B1460" s="40"/>
      <c r="C1460" s="280"/>
      <c r="D1460" s="280"/>
      <c r="E1460" s="280"/>
      <c r="F1460" s="402"/>
      <c r="G1460" s="235"/>
    </row>
    <row r="1461" spans="1:7" ht="12.75">
      <c r="A1461" s="166">
        <v>12</v>
      </c>
      <c r="B1461" s="40"/>
      <c r="C1461" s="280"/>
      <c r="D1461" s="280"/>
      <c r="E1461" s="280"/>
      <c r="F1461" s="402"/>
      <c r="G1461" s="235"/>
    </row>
    <row r="1462" spans="1:7" ht="12.75">
      <c r="A1462" s="166">
        <v>13</v>
      </c>
      <c r="B1462" s="40"/>
      <c r="C1462" s="280"/>
      <c r="D1462" s="280"/>
      <c r="E1462" s="280"/>
      <c r="F1462" s="402"/>
      <c r="G1462" s="235"/>
    </row>
    <row r="1463" spans="1:7" ht="12.75">
      <c r="A1463" s="166">
        <v>14</v>
      </c>
      <c r="B1463" s="40"/>
      <c r="C1463" s="280"/>
      <c r="D1463" s="280"/>
      <c r="E1463" s="280"/>
      <c r="F1463" s="402"/>
      <c r="G1463" s="235"/>
    </row>
    <row r="1464" spans="1:7" ht="12.75">
      <c r="A1464" s="166">
        <v>15</v>
      </c>
      <c r="B1464" s="40"/>
      <c r="C1464" s="280"/>
      <c r="D1464" s="280"/>
      <c r="E1464" s="280"/>
      <c r="F1464" s="402"/>
      <c r="G1464" s="235"/>
    </row>
    <row r="1465" spans="1:7" ht="12.75">
      <c r="A1465" s="166">
        <v>16</v>
      </c>
      <c r="B1465" s="40"/>
      <c r="C1465" s="280"/>
      <c r="D1465" s="280"/>
      <c r="E1465" s="280"/>
      <c r="F1465" s="402"/>
      <c r="G1465" s="235"/>
    </row>
    <row r="1466" spans="1:7" ht="12.75">
      <c r="A1466" s="166">
        <v>17</v>
      </c>
      <c r="B1466" s="40"/>
      <c r="C1466" s="280"/>
      <c r="D1466" s="280"/>
      <c r="E1466" s="280"/>
      <c r="F1466" s="402"/>
      <c r="G1466" s="235"/>
    </row>
    <row r="1467" spans="1:7" ht="12.75">
      <c r="A1467" s="166">
        <v>18</v>
      </c>
      <c r="B1467" s="40"/>
      <c r="C1467" s="280"/>
      <c r="D1467" s="280"/>
      <c r="E1467" s="280"/>
      <c r="F1467" s="402"/>
      <c r="G1467" s="235"/>
    </row>
    <row r="1468" spans="1:7" ht="12.75">
      <c r="A1468" s="166">
        <v>19</v>
      </c>
      <c r="B1468" s="40"/>
      <c r="C1468" s="280"/>
      <c r="D1468" s="280"/>
      <c r="E1468" s="280"/>
      <c r="F1468" s="402"/>
      <c r="G1468" s="235"/>
    </row>
    <row r="1469" spans="1:7" ht="13.5" thickBot="1">
      <c r="A1469" s="167">
        <v>20</v>
      </c>
      <c r="B1469" s="168"/>
      <c r="C1469" s="281"/>
      <c r="D1469" s="281"/>
      <c r="E1469" s="281"/>
      <c r="F1469" s="403"/>
      <c r="G1469" s="237"/>
    </row>
    <row r="1470" spans="1:7" ht="14.25" thickBot="1" thickTop="1">
      <c r="A1470" s="637" t="s">
        <v>8</v>
      </c>
      <c r="B1470" s="638"/>
      <c r="C1470" s="287">
        <f>SUM(C1450:C1469)</f>
        <v>0</v>
      </c>
      <c r="D1470" s="287">
        <f>SUM(D1450:D1469)</f>
        <v>0</v>
      </c>
      <c r="E1470" s="287">
        <f>SUM(E1450:E1469)</f>
        <v>0</v>
      </c>
      <c r="F1470" s="287">
        <f>SUM(F1450:F1469)</f>
        <v>0</v>
      </c>
      <c r="G1470" s="288">
        <f>SUM(G1450:G1469)</f>
        <v>0</v>
      </c>
    </row>
    <row r="1471" spans="1:5" ht="14.25" thickBot="1" thickTop="1">
      <c r="A1471" s="5"/>
      <c r="B1471" s="75"/>
      <c r="C1471" s="76"/>
      <c r="D1471" s="76"/>
      <c r="E1471" s="76"/>
    </row>
    <row r="1472" spans="1:7" ht="14.25" thickBot="1" thickTop="1">
      <c r="A1472" s="637" t="s">
        <v>47</v>
      </c>
      <c r="B1472" s="638"/>
      <c r="C1472" s="289">
        <f>C1427+C1447+C1470</f>
        <v>0</v>
      </c>
      <c r="D1472" s="289">
        <f>D1427+D1447+D1470</f>
        <v>0</v>
      </c>
      <c r="E1472" s="289">
        <f>E1427+E1447+E1470</f>
        <v>0</v>
      </c>
      <c r="F1472" s="289">
        <f>F1427+F1447+F1470</f>
        <v>0</v>
      </c>
      <c r="G1472" s="290">
        <f>G1427+G1447+G1470</f>
        <v>0</v>
      </c>
    </row>
    <row r="1473" spans="1:7" ht="14.25" thickBot="1" thickTop="1">
      <c r="A1473" s="637" t="s">
        <v>284</v>
      </c>
      <c r="B1473" s="638"/>
      <c r="C1473" s="289">
        <f>C1412-C1472</f>
        <v>0</v>
      </c>
      <c r="D1473" s="289">
        <f>D1412-D1472</f>
        <v>0</v>
      </c>
      <c r="E1473" s="289">
        <f>E1412-E1472</f>
        <v>0</v>
      </c>
      <c r="F1473" s="289">
        <f>F1412-F1472</f>
        <v>0</v>
      </c>
      <c r="G1473" s="290">
        <f>G1412-G1472</f>
        <v>0</v>
      </c>
    </row>
    <row r="1474" spans="1:5" ht="13.5" thickTop="1">
      <c r="A1474" s="105"/>
      <c r="B1474" s="105"/>
      <c r="C1474" s="106"/>
      <c r="D1474" s="106"/>
      <c r="E1474" s="106"/>
    </row>
    <row r="1475" spans="1:5" ht="12.75">
      <c r="A1475" s="105"/>
      <c r="B1475" s="105"/>
      <c r="C1475" s="106"/>
      <c r="D1475" s="106"/>
      <c r="E1475" s="106"/>
    </row>
    <row r="1476" spans="1:5" ht="12.75">
      <c r="A1476" s="105"/>
      <c r="B1476" s="105"/>
      <c r="C1476" s="106"/>
      <c r="D1476" s="106"/>
      <c r="E1476" s="106"/>
    </row>
    <row r="1477" spans="1:5" ht="12.75">
      <c r="A1477" s="105"/>
      <c r="B1477" s="105"/>
      <c r="C1477" s="106"/>
      <c r="D1477" s="106"/>
      <c r="E1477" s="106"/>
    </row>
    <row r="1478" spans="1:5" ht="12.75">
      <c r="A1478" s="105"/>
      <c r="B1478" s="105"/>
      <c r="C1478" s="106"/>
      <c r="D1478" s="106"/>
      <c r="E1478" s="106"/>
    </row>
    <row r="1479" spans="1:5" ht="12.75">
      <c r="A1479" s="105"/>
      <c r="B1479" s="105"/>
      <c r="C1479" s="106"/>
      <c r="D1479" s="106"/>
      <c r="E1479" s="106"/>
    </row>
    <row r="1480" spans="1:5" ht="12.75">
      <c r="A1480" s="105"/>
      <c r="B1480" s="105"/>
      <c r="C1480" s="106"/>
      <c r="D1480" s="106"/>
      <c r="E1480" s="106"/>
    </row>
    <row r="1481" spans="1:5" ht="12.75">
      <c r="A1481" s="105"/>
      <c r="B1481" s="105"/>
      <c r="C1481" s="106"/>
      <c r="D1481" s="106"/>
      <c r="E1481" s="106"/>
    </row>
    <row r="1482" spans="1:5" ht="12.75">
      <c r="A1482" s="105"/>
      <c r="B1482" s="105"/>
      <c r="C1482" s="106"/>
      <c r="D1482" s="106"/>
      <c r="E1482" s="106"/>
    </row>
    <row r="1483" spans="1:5" ht="12.75">
      <c r="A1483" s="105"/>
      <c r="B1483" s="105"/>
      <c r="C1483" s="106"/>
      <c r="D1483" s="106"/>
      <c r="E1483" s="106"/>
    </row>
    <row r="1484" spans="1:5" ht="12.75">
      <c r="A1484" s="105"/>
      <c r="B1484" s="105"/>
      <c r="C1484" s="106"/>
      <c r="D1484" s="106"/>
      <c r="E1484" s="106"/>
    </row>
    <row r="1485" spans="1:5" ht="12.75">
      <c r="A1485" s="105"/>
      <c r="B1485" s="105"/>
      <c r="C1485" s="106"/>
      <c r="D1485" s="106"/>
      <c r="E1485" s="106"/>
    </row>
    <row r="1486" spans="1:5" ht="12.75">
      <c r="A1486" s="105"/>
      <c r="B1486" s="105"/>
      <c r="C1486" s="106"/>
      <c r="D1486" s="106"/>
      <c r="E1486" s="106"/>
    </row>
    <row r="1487" spans="1:5" ht="12.75">
      <c r="A1487" s="105"/>
      <c r="B1487" s="105"/>
      <c r="C1487" s="106"/>
      <c r="D1487" s="106"/>
      <c r="E1487" s="106"/>
    </row>
    <row r="1488" spans="1:5" ht="12.75">
      <c r="A1488" s="105"/>
      <c r="B1488" s="105"/>
      <c r="C1488" s="106"/>
      <c r="D1488" s="106"/>
      <c r="E1488" s="106"/>
    </row>
    <row r="1489" spans="1:5" ht="12.75">
      <c r="A1489" s="105"/>
      <c r="B1489" s="105"/>
      <c r="C1489" s="106"/>
      <c r="D1489" s="106"/>
      <c r="E1489" s="106"/>
    </row>
    <row r="1490" spans="1:5" ht="13.5" thickBot="1">
      <c r="A1490" s="105"/>
      <c r="B1490" s="105"/>
      <c r="C1490" s="106"/>
      <c r="D1490" s="106"/>
      <c r="E1490" s="106"/>
    </row>
    <row r="1491" spans="1:7" ht="13.5" customHeight="1" thickBot="1" thickTop="1">
      <c r="A1491" s="655" t="s">
        <v>444</v>
      </c>
      <c r="B1491" s="656"/>
      <c r="C1491" s="656"/>
      <c r="D1491" s="656"/>
      <c r="E1491" s="656"/>
      <c r="F1491" s="656"/>
      <c r="G1491" s="657"/>
    </row>
    <row r="1492" spans="1:7" ht="12.75" customHeight="1" thickBot="1" thickTop="1">
      <c r="A1492" s="655"/>
      <c r="B1492" s="656"/>
      <c r="C1492" s="656"/>
      <c r="D1492" s="656"/>
      <c r="E1492" s="656"/>
      <c r="F1492" s="656"/>
      <c r="G1492" s="657"/>
    </row>
    <row r="1493" spans="1:7" ht="13.5" customHeight="1" thickBot="1" thickTop="1">
      <c r="A1493" s="655"/>
      <c r="B1493" s="656"/>
      <c r="C1493" s="656"/>
      <c r="D1493" s="656"/>
      <c r="E1493" s="656"/>
      <c r="F1493" s="656"/>
      <c r="G1493" s="657"/>
    </row>
    <row r="1494" spans="1:7" ht="13.5" customHeight="1" thickBot="1" thickTop="1">
      <c r="A1494" s="652" t="s">
        <v>136</v>
      </c>
      <c r="B1494" s="653"/>
      <c r="C1494" s="653"/>
      <c r="D1494" s="653"/>
      <c r="E1494" s="653"/>
      <c r="F1494" s="653"/>
      <c r="G1494" s="654"/>
    </row>
    <row r="1495" spans="1:7" ht="13.5" customHeight="1" thickBot="1" thickTop="1">
      <c r="A1495" s="652"/>
      <c r="B1495" s="653"/>
      <c r="C1495" s="653"/>
      <c r="D1495" s="653"/>
      <c r="E1495" s="653"/>
      <c r="F1495" s="653"/>
      <c r="G1495" s="654"/>
    </row>
    <row r="1496" spans="1:7" ht="24.75" thickBot="1" thickTop="1">
      <c r="A1496" s="650"/>
      <c r="B1496" s="651"/>
      <c r="C1496" s="133" t="s">
        <v>670</v>
      </c>
      <c r="D1496" s="133" t="s">
        <v>673</v>
      </c>
      <c r="E1496" s="133" t="s">
        <v>674</v>
      </c>
      <c r="F1496" s="396"/>
      <c r="G1496" s="133" t="s">
        <v>582</v>
      </c>
    </row>
    <row r="1497" spans="1:7" ht="13.5" thickTop="1">
      <c r="A1497" s="164">
        <v>1</v>
      </c>
      <c r="B1497" s="165"/>
      <c r="C1497" s="270"/>
      <c r="D1497" s="270"/>
      <c r="E1497" s="270"/>
      <c r="F1497" s="404"/>
      <c r="G1497" s="271"/>
    </row>
    <row r="1498" spans="1:7" ht="12.75">
      <c r="A1498" s="166">
        <v>2</v>
      </c>
      <c r="B1498" s="40"/>
      <c r="C1498" s="272"/>
      <c r="D1498" s="272"/>
      <c r="E1498" s="272"/>
      <c r="F1498" s="402"/>
      <c r="G1498" s="273"/>
    </row>
    <row r="1499" spans="1:7" ht="12.75">
      <c r="A1499" s="166">
        <v>3</v>
      </c>
      <c r="B1499" s="40"/>
      <c r="C1499" s="272"/>
      <c r="D1499" s="272"/>
      <c r="E1499" s="272"/>
      <c r="F1499" s="402"/>
      <c r="G1499" s="273"/>
    </row>
    <row r="1500" spans="1:7" ht="12.75">
      <c r="A1500" s="166">
        <v>4</v>
      </c>
      <c r="B1500" s="40"/>
      <c r="C1500" s="272"/>
      <c r="D1500" s="272"/>
      <c r="E1500" s="272"/>
      <c r="F1500" s="402"/>
      <c r="G1500" s="273"/>
    </row>
    <row r="1501" spans="1:7" ht="12.75">
      <c r="A1501" s="166">
        <v>5</v>
      </c>
      <c r="B1501" s="40"/>
      <c r="C1501" s="272"/>
      <c r="D1501" s="272"/>
      <c r="E1501" s="272"/>
      <c r="F1501" s="402"/>
      <c r="G1501" s="273"/>
    </row>
    <row r="1502" spans="1:7" ht="12.75">
      <c r="A1502" s="166">
        <v>6</v>
      </c>
      <c r="B1502" s="40"/>
      <c r="C1502" s="272"/>
      <c r="D1502" s="272"/>
      <c r="E1502" s="272"/>
      <c r="F1502" s="402"/>
      <c r="G1502" s="273"/>
    </row>
    <row r="1503" spans="1:7" ht="12.75">
      <c r="A1503" s="166">
        <v>7</v>
      </c>
      <c r="B1503" s="40"/>
      <c r="C1503" s="272"/>
      <c r="D1503" s="272"/>
      <c r="E1503" s="272"/>
      <c r="F1503" s="402"/>
      <c r="G1503" s="273"/>
    </row>
    <row r="1504" spans="1:7" ht="12.75">
      <c r="A1504" s="166">
        <v>8</v>
      </c>
      <c r="B1504" s="40"/>
      <c r="C1504" s="272"/>
      <c r="D1504" s="272"/>
      <c r="E1504" s="272"/>
      <c r="F1504" s="402"/>
      <c r="G1504" s="273"/>
    </row>
    <row r="1505" spans="1:7" ht="12.75">
      <c r="A1505" s="166">
        <v>9</v>
      </c>
      <c r="B1505" s="40"/>
      <c r="C1505" s="272"/>
      <c r="D1505" s="272"/>
      <c r="E1505" s="272"/>
      <c r="F1505" s="402"/>
      <c r="G1505" s="273"/>
    </row>
    <row r="1506" spans="1:7" ht="12.75">
      <c r="A1506" s="166">
        <v>10</v>
      </c>
      <c r="B1506" s="40"/>
      <c r="C1506" s="272"/>
      <c r="D1506" s="272"/>
      <c r="E1506" s="272"/>
      <c r="F1506" s="402"/>
      <c r="G1506" s="273"/>
    </row>
    <row r="1507" spans="1:7" ht="12.75">
      <c r="A1507" s="166">
        <v>11</v>
      </c>
      <c r="B1507" s="40"/>
      <c r="C1507" s="272"/>
      <c r="D1507" s="272"/>
      <c r="E1507" s="272"/>
      <c r="F1507" s="402"/>
      <c r="G1507" s="273"/>
    </row>
    <row r="1508" spans="1:7" ht="12.75">
      <c r="A1508" s="166">
        <v>12</v>
      </c>
      <c r="B1508" s="40"/>
      <c r="C1508" s="272"/>
      <c r="D1508" s="272"/>
      <c r="E1508" s="272"/>
      <c r="F1508" s="402"/>
      <c r="G1508" s="273"/>
    </row>
    <row r="1509" spans="1:7" ht="12.75">
      <c r="A1509" s="166">
        <v>13</v>
      </c>
      <c r="B1509" s="40"/>
      <c r="C1509" s="272"/>
      <c r="D1509" s="272"/>
      <c r="E1509" s="272"/>
      <c r="F1509" s="402"/>
      <c r="G1509" s="273"/>
    </row>
    <row r="1510" spans="1:7" ht="12.75">
      <c r="A1510" s="166">
        <v>14</v>
      </c>
      <c r="B1510" s="40"/>
      <c r="C1510" s="272"/>
      <c r="D1510" s="272"/>
      <c r="E1510" s="272"/>
      <c r="F1510" s="402"/>
      <c r="G1510" s="273"/>
    </row>
    <row r="1511" spans="1:7" ht="12.75">
      <c r="A1511" s="166">
        <v>15</v>
      </c>
      <c r="B1511" s="40"/>
      <c r="C1511" s="272"/>
      <c r="D1511" s="272"/>
      <c r="E1511" s="272"/>
      <c r="F1511" s="402"/>
      <c r="G1511" s="273"/>
    </row>
    <row r="1512" spans="1:7" ht="12.75">
      <c r="A1512" s="166">
        <v>16</v>
      </c>
      <c r="B1512" s="40"/>
      <c r="C1512" s="272"/>
      <c r="D1512" s="272"/>
      <c r="E1512" s="272"/>
      <c r="F1512" s="402"/>
      <c r="G1512" s="273"/>
    </row>
    <row r="1513" spans="1:7" ht="12.75">
      <c r="A1513" s="166">
        <v>17</v>
      </c>
      <c r="B1513" s="40"/>
      <c r="C1513" s="272"/>
      <c r="D1513" s="272"/>
      <c r="E1513" s="272"/>
      <c r="F1513" s="402"/>
      <c r="G1513" s="273"/>
    </row>
    <row r="1514" spans="1:7" ht="12.75">
      <c r="A1514" s="166">
        <v>18</v>
      </c>
      <c r="B1514" s="40"/>
      <c r="C1514" s="272"/>
      <c r="D1514" s="272"/>
      <c r="E1514" s="272"/>
      <c r="F1514" s="402"/>
      <c r="G1514" s="273"/>
    </row>
    <row r="1515" spans="1:7" ht="12.75">
      <c r="A1515" s="166">
        <v>19</v>
      </c>
      <c r="B1515" s="40"/>
      <c r="C1515" s="272"/>
      <c r="D1515" s="272"/>
      <c r="E1515" s="272"/>
      <c r="F1515" s="402"/>
      <c r="G1515" s="273"/>
    </row>
    <row r="1516" spans="1:7" ht="12.75">
      <c r="A1516" s="166">
        <v>20</v>
      </c>
      <c r="B1516" s="40"/>
      <c r="C1516" s="272"/>
      <c r="D1516" s="272"/>
      <c r="E1516" s="272"/>
      <c r="F1516" s="402"/>
      <c r="G1516" s="273"/>
    </row>
    <row r="1517" spans="1:7" ht="12.75">
      <c r="A1517" s="166">
        <v>21</v>
      </c>
      <c r="B1517" s="40"/>
      <c r="C1517" s="272"/>
      <c r="D1517" s="272"/>
      <c r="E1517" s="272"/>
      <c r="F1517" s="402"/>
      <c r="G1517" s="273"/>
    </row>
    <row r="1518" spans="1:7" ht="12.75">
      <c r="A1518" s="166">
        <v>22</v>
      </c>
      <c r="B1518" s="40"/>
      <c r="C1518" s="272"/>
      <c r="D1518" s="272"/>
      <c r="E1518" s="272"/>
      <c r="F1518" s="402"/>
      <c r="G1518" s="273"/>
    </row>
    <row r="1519" spans="1:7" ht="12.75">
      <c r="A1519" s="166">
        <v>23</v>
      </c>
      <c r="B1519" s="40"/>
      <c r="C1519" s="272"/>
      <c r="D1519" s="272"/>
      <c r="E1519" s="272"/>
      <c r="F1519" s="402"/>
      <c r="G1519" s="273"/>
    </row>
    <row r="1520" spans="1:7" ht="12.75">
      <c r="A1520" s="166">
        <v>24</v>
      </c>
      <c r="B1520" s="40"/>
      <c r="C1520" s="272"/>
      <c r="D1520" s="272"/>
      <c r="E1520" s="272"/>
      <c r="F1520" s="402"/>
      <c r="G1520" s="273"/>
    </row>
    <row r="1521" spans="1:7" ht="13.5" thickBot="1">
      <c r="A1521" s="167">
        <v>25</v>
      </c>
      <c r="B1521" s="168"/>
      <c r="C1521" s="274"/>
      <c r="D1521" s="274"/>
      <c r="E1521" s="274"/>
      <c r="F1521" s="403"/>
      <c r="G1521" s="275"/>
    </row>
    <row r="1522" spans="1:7" ht="14.25" thickBot="1" thickTop="1">
      <c r="A1522" s="639" t="s">
        <v>149</v>
      </c>
      <c r="B1522" s="640"/>
      <c r="C1522" s="276">
        <f>SUM(C1497:C1521)</f>
        <v>0</v>
      </c>
      <c r="D1522" s="276">
        <f>SUM(D1497:D1521)</f>
        <v>0</v>
      </c>
      <c r="E1522" s="276">
        <f>SUM(E1497:E1521)</f>
        <v>0</v>
      </c>
      <c r="F1522" s="276">
        <f>SUM(F1497:F1521)</f>
        <v>0</v>
      </c>
      <c r="G1522" s="277">
        <f>SUM(G1497:G1521)</f>
        <v>0</v>
      </c>
    </row>
    <row r="1523" spans="1:5" ht="14.25" thickBot="1" thickTop="1">
      <c r="A1523" s="74"/>
      <c r="B1523" s="77"/>
      <c r="C1523" s="78"/>
      <c r="D1523" s="78"/>
      <c r="E1523" s="78"/>
    </row>
    <row r="1524" spans="1:7" ht="13.5" customHeight="1" thickTop="1">
      <c r="A1524" s="641" t="s">
        <v>138</v>
      </c>
      <c r="B1524" s="642"/>
      <c r="C1524" s="642"/>
      <c r="D1524" s="642"/>
      <c r="E1524" s="642"/>
      <c r="F1524" s="642"/>
      <c r="G1524" s="643"/>
    </row>
    <row r="1525" spans="1:7" ht="12.75" customHeight="1">
      <c r="A1525" s="644"/>
      <c r="B1525" s="645"/>
      <c r="C1525" s="645"/>
      <c r="D1525" s="645"/>
      <c r="E1525" s="645"/>
      <c r="F1525" s="645"/>
      <c r="G1525" s="646"/>
    </row>
    <row r="1526" spans="1:7" ht="13.5" customHeight="1" thickBot="1">
      <c r="A1526" s="647"/>
      <c r="B1526" s="648"/>
      <c r="C1526" s="648"/>
      <c r="D1526" s="648"/>
      <c r="E1526" s="648"/>
      <c r="F1526" s="648"/>
      <c r="G1526" s="649"/>
    </row>
    <row r="1527" spans="1:7" ht="24.75" thickBot="1" thickTop="1">
      <c r="A1527" s="172" t="s">
        <v>159</v>
      </c>
      <c r="B1527" s="173" t="s">
        <v>158</v>
      </c>
      <c r="C1527" s="133" t="s">
        <v>670</v>
      </c>
      <c r="D1527" s="133" t="s">
        <v>671</v>
      </c>
      <c r="E1527" s="133" t="s">
        <v>672</v>
      </c>
      <c r="F1527" s="396"/>
      <c r="G1527" s="133" t="s">
        <v>582</v>
      </c>
    </row>
    <row r="1528" spans="1:7" ht="18.75" thickTop="1">
      <c r="A1528" s="183">
        <v>1</v>
      </c>
      <c r="B1528" s="179" t="s">
        <v>434</v>
      </c>
      <c r="C1528" s="284"/>
      <c r="D1528" s="284"/>
      <c r="E1528" s="284"/>
      <c r="F1528" s="404"/>
      <c r="G1528" s="233"/>
    </row>
    <row r="1529" spans="1:7" ht="18">
      <c r="A1529" s="170">
        <v>2</v>
      </c>
      <c r="B1529" s="41" t="s">
        <v>460</v>
      </c>
      <c r="C1529" s="280"/>
      <c r="D1529" s="280"/>
      <c r="E1529" s="280"/>
      <c r="F1529" s="402"/>
      <c r="G1529" s="235"/>
    </row>
    <row r="1530" spans="1:7" ht="18">
      <c r="A1530" s="170">
        <v>3</v>
      </c>
      <c r="B1530" s="40" t="s">
        <v>19</v>
      </c>
      <c r="C1530" s="280"/>
      <c r="D1530" s="280"/>
      <c r="E1530" s="280"/>
      <c r="F1530" s="402"/>
      <c r="G1530" s="235"/>
    </row>
    <row r="1531" spans="1:7" ht="18">
      <c r="A1531" s="170">
        <v>4</v>
      </c>
      <c r="B1531" s="40" t="s">
        <v>20</v>
      </c>
      <c r="C1531" s="280"/>
      <c r="D1531" s="280"/>
      <c r="E1531" s="280"/>
      <c r="F1531" s="402"/>
      <c r="G1531" s="235"/>
    </row>
    <row r="1532" spans="1:7" ht="18">
      <c r="A1532" s="170">
        <v>5</v>
      </c>
      <c r="B1532" s="40" t="s">
        <v>21</v>
      </c>
      <c r="C1532" s="280"/>
      <c r="D1532" s="280"/>
      <c r="E1532" s="280"/>
      <c r="F1532" s="402"/>
      <c r="G1532" s="235"/>
    </row>
    <row r="1533" spans="1:7" ht="18">
      <c r="A1533" s="170">
        <v>6</v>
      </c>
      <c r="B1533" s="40" t="s">
        <v>22</v>
      </c>
      <c r="C1533" s="280"/>
      <c r="D1533" s="280"/>
      <c r="E1533" s="280"/>
      <c r="F1533" s="402"/>
      <c r="G1533" s="235"/>
    </row>
    <row r="1534" spans="1:7" ht="18">
      <c r="A1534" s="170">
        <v>7</v>
      </c>
      <c r="B1534" s="40" t="s">
        <v>23</v>
      </c>
      <c r="C1534" s="280"/>
      <c r="D1534" s="280"/>
      <c r="E1534" s="280"/>
      <c r="F1534" s="402"/>
      <c r="G1534" s="235"/>
    </row>
    <row r="1535" spans="1:7" ht="18">
      <c r="A1535" s="170">
        <v>8</v>
      </c>
      <c r="B1535" s="48" t="s">
        <v>208</v>
      </c>
      <c r="C1535" s="280"/>
      <c r="D1535" s="280"/>
      <c r="E1535" s="280"/>
      <c r="F1535" s="402"/>
      <c r="G1535" s="235"/>
    </row>
    <row r="1536" spans="1:7" ht="18.75" thickBot="1">
      <c r="A1536" s="171">
        <v>9</v>
      </c>
      <c r="B1536" s="158" t="s">
        <v>207</v>
      </c>
      <c r="C1536" s="281"/>
      <c r="D1536" s="281"/>
      <c r="E1536" s="281"/>
      <c r="F1536" s="403"/>
      <c r="G1536" s="237"/>
    </row>
    <row r="1537" spans="1:7" ht="14.25" thickBot="1" thickTop="1">
      <c r="A1537" s="639" t="s">
        <v>8</v>
      </c>
      <c r="B1537" s="640"/>
      <c r="C1537" s="282">
        <f>SUM(C1528:C1536)</f>
        <v>0</v>
      </c>
      <c r="D1537" s="282">
        <f>SUM(D1528:D1536)</f>
        <v>0</v>
      </c>
      <c r="E1537" s="282">
        <f>SUM(E1528:E1536)</f>
        <v>0</v>
      </c>
      <c r="F1537" s="282">
        <f>SUM(F1528:F1536)</f>
        <v>0</v>
      </c>
      <c r="G1537" s="283">
        <f>SUM(G1528:G1536)</f>
        <v>0</v>
      </c>
    </row>
    <row r="1538" spans="1:5" ht="13.5" thickTop="1">
      <c r="A1538" s="5"/>
      <c r="B1538" s="5"/>
      <c r="C1538" s="72"/>
      <c r="D1538" s="72"/>
      <c r="E1538" s="72"/>
    </row>
    <row r="1539" spans="1:5" ht="12.75">
      <c r="A1539" s="5"/>
      <c r="B1539" s="5"/>
      <c r="C1539" s="72"/>
      <c r="D1539" s="72"/>
      <c r="E1539" s="72"/>
    </row>
    <row r="1540" ht="13.5" thickBot="1"/>
    <row r="1541" spans="1:7" ht="24.75" thickBot="1" thickTop="1">
      <c r="A1541" s="180" t="s">
        <v>160</v>
      </c>
      <c r="B1541" s="175" t="s">
        <v>163</v>
      </c>
      <c r="C1541" s="133" t="s">
        <v>670</v>
      </c>
      <c r="D1541" s="133" t="s">
        <v>671</v>
      </c>
      <c r="E1541" s="133" t="s">
        <v>672</v>
      </c>
      <c r="F1541" s="396"/>
      <c r="G1541" s="133" t="s">
        <v>582</v>
      </c>
    </row>
    <row r="1542" spans="1:7" ht="13.5" thickTop="1">
      <c r="A1542" s="164">
        <v>1</v>
      </c>
      <c r="B1542" s="165"/>
      <c r="C1542" s="284"/>
      <c r="D1542" s="284"/>
      <c r="E1542" s="284"/>
      <c r="F1542" s="404"/>
      <c r="G1542" s="233"/>
    </row>
    <row r="1543" spans="1:7" ht="12.75">
      <c r="A1543" s="166">
        <v>2</v>
      </c>
      <c r="B1543" s="40"/>
      <c r="C1543" s="280"/>
      <c r="D1543" s="280"/>
      <c r="E1543" s="280"/>
      <c r="F1543" s="402"/>
      <c r="G1543" s="235"/>
    </row>
    <row r="1544" spans="1:7" ht="12.75">
      <c r="A1544" s="166">
        <v>3</v>
      </c>
      <c r="B1544" s="40"/>
      <c r="C1544" s="280"/>
      <c r="D1544" s="280"/>
      <c r="E1544" s="280"/>
      <c r="F1544" s="402"/>
      <c r="G1544" s="235"/>
    </row>
    <row r="1545" spans="1:7" ht="12.75">
      <c r="A1545" s="166">
        <v>4</v>
      </c>
      <c r="B1545" s="40"/>
      <c r="C1545" s="280"/>
      <c r="D1545" s="280"/>
      <c r="E1545" s="280"/>
      <c r="F1545" s="402"/>
      <c r="G1545" s="235"/>
    </row>
    <row r="1546" spans="1:7" ht="12.75">
      <c r="A1546" s="166">
        <v>5</v>
      </c>
      <c r="B1546" s="40"/>
      <c r="C1546" s="280"/>
      <c r="D1546" s="280"/>
      <c r="E1546" s="280"/>
      <c r="F1546" s="402"/>
      <c r="G1546" s="235"/>
    </row>
    <row r="1547" spans="1:7" ht="12.75">
      <c r="A1547" s="166">
        <v>6</v>
      </c>
      <c r="B1547" s="40"/>
      <c r="C1547" s="280"/>
      <c r="D1547" s="280"/>
      <c r="E1547" s="280"/>
      <c r="F1547" s="402"/>
      <c r="G1547" s="235"/>
    </row>
    <row r="1548" spans="1:7" ht="12.75">
      <c r="A1548" s="166">
        <v>7</v>
      </c>
      <c r="B1548" s="40"/>
      <c r="C1548" s="280"/>
      <c r="D1548" s="280"/>
      <c r="E1548" s="280"/>
      <c r="F1548" s="402"/>
      <c r="G1548" s="235"/>
    </row>
    <row r="1549" spans="1:7" ht="12.75">
      <c r="A1549" s="166">
        <v>8</v>
      </c>
      <c r="B1549" s="40"/>
      <c r="C1549" s="280"/>
      <c r="D1549" s="280"/>
      <c r="E1549" s="280"/>
      <c r="F1549" s="402"/>
      <c r="G1549" s="235"/>
    </row>
    <row r="1550" spans="1:7" ht="12.75">
      <c r="A1550" s="166">
        <v>9</v>
      </c>
      <c r="B1550" s="40"/>
      <c r="C1550" s="280"/>
      <c r="D1550" s="280"/>
      <c r="E1550" s="280"/>
      <c r="F1550" s="402"/>
      <c r="G1550" s="235"/>
    </row>
    <row r="1551" spans="1:7" ht="12.75">
      <c r="A1551" s="166">
        <v>10</v>
      </c>
      <c r="B1551" s="40"/>
      <c r="C1551" s="280"/>
      <c r="D1551" s="280"/>
      <c r="E1551" s="280"/>
      <c r="F1551" s="402"/>
      <c r="G1551" s="235"/>
    </row>
    <row r="1552" spans="1:7" ht="12.75">
      <c r="A1552" s="166">
        <v>11</v>
      </c>
      <c r="B1552" s="40"/>
      <c r="C1552" s="280"/>
      <c r="D1552" s="280"/>
      <c r="E1552" s="280"/>
      <c r="F1552" s="402"/>
      <c r="G1552" s="235"/>
    </row>
    <row r="1553" spans="1:7" ht="12.75">
      <c r="A1553" s="166">
        <v>12</v>
      </c>
      <c r="B1553" s="40"/>
      <c r="C1553" s="280"/>
      <c r="D1553" s="280"/>
      <c r="E1553" s="280"/>
      <c r="F1553" s="402"/>
      <c r="G1553" s="235"/>
    </row>
    <row r="1554" spans="1:7" ht="12.75">
      <c r="A1554" s="166">
        <v>13</v>
      </c>
      <c r="B1554" s="40"/>
      <c r="C1554" s="280"/>
      <c r="D1554" s="280"/>
      <c r="E1554" s="280"/>
      <c r="F1554" s="402"/>
      <c r="G1554" s="235"/>
    </row>
    <row r="1555" spans="1:7" ht="12.75">
      <c r="A1555" s="166">
        <v>14</v>
      </c>
      <c r="B1555" s="40"/>
      <c r="C1555" s="280"/>
      <c r="D1555" s="280"/>
      <c r="E1555" s="280"/>
      <c r="F1555" s="402"/>
      <c r="G1555" s="235"/>
    </row>
    <row r="1556" spans="1:7" ht="13.5" thickBot="1">
      <c r="A1556" s="167">
        <v>15</v>
      </c>
      <c r="B1556" s="168"/>
      <c r="C1556" s="281"/>
      <c r="D1556" s="281"/>
      <c r="E1556" s="281"/>
      <c r="F1556" s="403"/>
      <c r="G1556" s="237"/>
    </row>
    <row r="1557" spans="1:7" ht="14.25" thickBot="1" thickTop="1">
      <c r="A1557" s="639" t="s">
        <v>8</v>
      </c>
      <c r="B1557" s="640"/>
      <c r="C1557" s="282">
        <f>SUM(C1542:C1556)</f>
        <v>0</v>
      </c>
      <c r="D1557" s="282">
        <f>SUM(D1542:D1556)</f>
        <v>0</v>
      </c>
      <c r="E1557" s="282">
        <f>SUM(E1542:E1556)</f>
        <v>0</v>
      </c>
      <c r="F1557" s="282">
        <f>SUM(F1542:F1556)</f>
        <v>0</v>
      </c>
      <c r="G1557" s="283">
        <f>SUM(G1542:G1556)</f>
        <v>0</v>
      </c>
    </row>
    <row r="1558" spans="1:5" ht="14.25" thickBot="1" thickTop="1">
      <c r="A1558" s="5"/>
      <c r="B1558" s="75"/>
      <c r="C1558" s="76"/>
      <c r="D1558" s="76"/>
      <c r="E1558" s="76"/>
    </row>
    <row r="1559" spans="1:7" ht="24.75" thickBot="1" thickTop="1">
      <c r="A1559" s="184" t="s">
        <v>162</v>
      </c>
      <c r="B1559" s="185" t="s">
        <v>161</v>
      </c>
      <c r="C1559" s="133" t="s">
        <v>670</v>
      </c>
      <c r="D1559" s="133" t="s">
        <v>671</v>
      </c>
      <c r="E1559" s="133" t="s">
        <v>672</v>
      </c>
      <c r="F1559" s="396"/>
      <c r="G1559" s="133" t="s">
        <v>582</v>
      </c>
    </row>
    <row r="1560" spans="1:7" ht="13.5" thickTop="1">
      <c r="A1560" s="164">
        <v>1</v>
      </c>
      <c r="B1560" s="165" t="s">
        <v>24</v>
      </c>
      <c r="C1560" s="284"/>
      <c r="D1560" s="284"/>
      <c r="E1560" s="284"/>
      <c r="F1560" s="404"/>
      <c r="G1560" s="233"/>
    </row>
    <row r="1561" spans="1:7" ht="12.75">
      <c r="A1561" s="166">
        <v>2</v>
      </c>
      <c r="B1561" s="40" t="s">
        <v>25</v>
      </c>
      <c r="C1561" s="280"/>
      <c r="D1561" s="280"/>
      <c r="E1561" s="280"/>
      <c r="F1561" s="402"/>
      <c r="G1561" s="235"/>
    </row>
    <row r="1562" spans="1:7" ht="12.75">
      <c r="A1562" s="166">
        <v>3</v>
      </c>
      <c r="B1562" s="40" t="s">
        <v>26</v>
      </c>
      <c r="C1562" s="280"/>
      <c r="D1562" s="280"/>
      <c r="E1562" s="280"/>
      <c r="F1562" s="402"/>
      <c r="G1562" s="235"/>
    </row>
    <row r="1563" spans="1:7" ht="12.75">
      <c r="A1563" s="166">
        <v>4</v>
      </c>
      <c r="B1563" s="40" t="s">
        <v>27</v>
      </c>
      <c r="C1563" s="280"/>
      <c r="D1563" s="280"/>
      <c r="E1563" s="280"/>
      <c r="F1563" s="402"/>
      <c r="G1563" s="235"/>
    </row>
    <row r="1564" spans="1:7" ht="12.75">
      <c r="A1564" s="166">
        <v>5</v>
      </c>
      <c r="B1564" s="40" t="s">
        <v>28</v>
      </c>
      <c r="C1564" s="280"/>
      <c r="D1564" s="280"/>
      <c r="E1564" s="280"/>
      <c r="F1564" s="402"/>
      <c r="G1564" s="235"/>
    </row>
    <row r="1565" spans="1:7" ht="12.75">
      <c r="A1565" s="166">
        <v>6</v>
      </c>
      <c r="B1565" s="40" t="s">
        <v>29</v>
      </c>
      <c r="C1565" s="280"/>
      <c r="D1565" s="280"/>
      <c r="E1565" s="280"/>
      <c r="F1565" s="402"/>
      <c r="G1565" s="235"/>
    </row>
    <row r="1566" spans="1:7" ht="12.75">
      <c r="A1566" s="166">
        <v>7</v>
      </c>
      <c r="B1566" s="40" t="s">
        <v>30</v>
      </c>
      <c r="C1566" s="280"/>
      <c r="D1566" s="280"/>
      <c r="E1566" s="280"/>
      <c r="F1566" s="402"/>
      <c r="G1566" s="235"/>
    </row>
    <row r="1567" spans="1:7" ht="12.75">
      <c r="A1567" s="166">
        <v>8</v>
      </c>
      <c r="B1567" s="40"/>
      <c r="C1567" s="280"/>
      <c r="D1567" s="280"/>
      <c r="E1567" s="280"/>
      <c r="F1567" s="402"/>
      <c r="G1567" s="235"/>
    </row>
    <row r="1568" spans="1:7" ht="12.75">
      <c r="A1568" s="166">
        <v>9</v>
      </c>
      <c r="B1568" s="40"/>
      <c r="C1568" s="280"/>
      <c r="D1568" s="280"/>
      <c r="E1568" s="280"/>
      <c r="F1568" s="402"/>
      <c r="G1568" s="235"/>
    </row>
    <row r="1569" spans="1:7" ht="12.75">
      <c r="A1569" s="166">
        <v>10</v>
      </c>
      <c r="B1569" s="40"/>
      <c r="C1569" s="280"/>
      <c r="D1569" s="280"/>
      <c r="E1569" s="280"/>
      <c r="F1569" s="402"/>
      <c r="G1569" s="235"/>
    </row>
    <row r="1570" spans="1:7" ht="12.75">
      <c r="A1570" s="166">
        <v>11</v>
      </c>
      <c r="B1570" s="40"/>
      <c r="C1570" s="280"/>
      <c r="D1570" s="280"/>
      <c r="E1570" s="280"/>
      <c r="F1570" s="402"/>
      <c r="G1570" s="235"/>
    </row>
    <row r="1571" spans="1:7" ht="12.75">
      <c r="A1571" s="166">
        <v>12</v>
      </c>
      <c r="B1571" s="40"/>
      <c r="C1571" s="280"/>
      <c r="D1571" s="280"/>
      <c r="E1571" s="280"/>
      <c r="F1571" s="402"/>
      <c r="G1571" s="235"/>
    </row>
    <row r="1572" spans="1:7" ht="12.75">
      <c r="A1572" s="166">
        <v>13</v>
      </c>
      <c r="B1572" s="40"/>
      <c r="C1572" s="280"/>
      <c r="D1572" s="280"/>
      <c r="E1572" s="280"/>
      <c r="F1572" s="402"/>
      <c r="G1572" s="235"/>
    </row>
    <row r="1573" spans="1:7" ht="12.75">
      <c r="A1573" s="166">
        <v>14</v>
      </c>
      <c r="B1573" s="40"/>
      <c r="C1573" s="280"/>
      <c r="D1573" s="280"/>
      <c r="E1573" s="280"/>
      <c r="F1573" s="402"/>
      <c r="G1573" s="235"/>
    </row>
    <row r="1574" spans="1:7" ht="12.75">
      <c r="A1574" s="166">
        <v>15</v>
      </c>
      <c r="B1574" s="40"/>
      <c r="C1574" s="280"/>
      <c r="D1574" s="280"/>
      <c r="E1574" s="280"/>
      <c r="F1574" s="402"/>
      <c r="G1574" s="235"/>
    </row>
    <row r="1575" spans="1:7" ht="12.75">
      <c r="A1575" s="166">
        <v>16</v>
      </c>
      <c r="B1575" s="40"/>
      <c r="C1575" s="280"/>
      <c r="D1575" s="280"/>
      <c r="E1575" s="280"/>
      <c r="F1575" s="402"/>
      <c r="G1575" s="235"/>
    </row>
    <row r="1576" spans="1:7" ht="12.75">
      <c r="A1576" s="166">
        <v>17</v>
      </c>
      <c r="B1576" s="40"/>
      <c r="C1576" s="280"/>
      <c r="D1576" s="280"/>
      <c r="E1576" s="280"/>
      <c r="F1576" s="402"/>
      <c r="G1576" s="235"/>
    </row>
    <row r="1577" spans="1:7" ht="12.75">
      <c r="A1577" s="166">
        <v>18</v>
      </c>
      <c r="B1577" s="40"/>
      <c r="C1577" s="280"/>
      <c r="D1577" s="280"/>
      <c r="E1577" s="280"/>
      <c r="F1577" s="402"/>
      <c r="G1577" s="235"/>
    </row>
    <row r="1578" spans="1:7" ht="12.75">
      <c r="A1578" s="166">
        <v>19</v>
      </c>
      <c r="B1578" s="40"/>
      <c r="C1578" s="280"/>
      <c r="D1578" s="280"/>
      <c r="E1578" s="280"/>
      <c r="F1578" s="402"/>
      <c r="G1578" s="235"/>
    </row>
    <row r="1579" spans="1:7" ht="13.5" thickBot="1">
      <c r="A1579" s="167">
        <v>20</v>
      </c>
      <c r="B1579" s="168"/>
      <c r="C1579" s="281"/>
      <c r="D1579" s="281"/>
      <c r="E1579" s="281"/>
      <c r="F1579" s="403"/>
      <c r="G1579" s="237"/>
    </row>
    <row r="1580" spans="1:7" ht="14.25" thickBot="1" thickTop="1">
      <c r="A1580" s="637" t="s">
        <v>8</v>
      </c>
      <c r="B1580" s="638"/>
      <c r="C1580" s="287">
        <f>SUM(C1560:C1579)</f>
        <v>0</v>
      </c>
      <c r="D1580" s="287">
        <f>SUM(D1560:D1579)</f>
        <v>0</v>
      </c>
      <c r="E1580" s="288">
        <f>SUM(E1560:E1579)</f>
        <v>0</v>
      </c>
      <c r="F1580" s="288">
        <f>SUM(F1560:F1579)</f>
        <v>0</v>
      </c>
      <c r="G1580" s="288">
        <f>SUM(G1560:G1579)</f>
        <v>0</v>
      </c>
    </row>
    <row r="1581" spans="1:5" ht="14.25" thickBot="1" thickTop="1">
      <c r="A1581" s="5"/>
      <c r="B1581" s="75"/>
      <c r="C1581" s="76"/>
      <c r="D1581" s="76"/>
      <c r="E1581" s="76"/>
    </row>
    <row r="1582" spans="1:7" ht="14.25" thickBot="1" thickTop="1">
      <c r="A1582" s="637" t="s">
        <v>47</v>
      </c>
      <c r="B1582" s="638"/>
      <c r="C1582" s="289">
        <f>C1537+C1557+C1580</f>
        <v>0</v>
      </c>
      <c r="D1582" s="289">
        <f>D1537+D1557+D1580</f>
        <v>0</v>
      </c>
      <c r="E1582" s="289">
        <f>E1537+E1557+E1580</f>
        <v>0</v>
      </c>
      <c r="F1582" s="289">
        <f>F1537+F1557+F1580</f>
        <v>0</v>
      </c>
      <c r="G1582" s="290">
        <f>G1537+G1557+G1580</f>
        <v>0</v>
      </c>
    </row>
    <row r="1583" spans="1:7" ht="14.25" thickBot="1" thickTop="1">
      <c r="A1583" s="637" t="s">
        <v>284</v>
      </c>
      <c r="B1583" s="638"/>
      <c r="C1583" s="289">
        <f>C1522-C1582</f>
        <v>0</v>
      </c>
      <c r="D1583" s="289">
        <f>D1522-D1582</f>
        <v>0</v>
      </c>
      <c r="E1583" s="289">
        <f>E1522-E1582</f>
        <v>0</v>
      </c>
      <c r="F1583" s="289">
        <f>F1522-F1582</f>
        <v>0</v>
      </c>
      <c r="G1583" s="290">
        <f>G1522-G1582</f>
        <v>0</v>
      </c>
    </row>
    <row r="1584" spans="1:5" ht="13.5" thickTop="1">
      <c r="A1584" s="105"/>
      <c r="B1584" s="105"/>
      <c r="C1584" s="106"/>
      <c r="D1584" s="106"/>
      <c r="E1584" s="106"/>
    </row>
    <row r="1585" spans="1:5" ht="12.75">
      <c r="A1585" s="105"/>
      <c r="B1585" s="105"/>
      <c r="C1585" s="106"/>
      <c r="D1585" s="106"/>
      <c r="E1585" s="106"/>
    </row>
    <row r="1586" spans="1:5" ht="12.75">
      <c r="A1586" s="105"/>
      <c r="B1586" s="105"/>
      <c r="C1586" s="106"/>
      <c r="D1586" s="106"/>
      <c r="E1586" s="106"/>
    </row>
    <row r="1587" spans="1:5" ht="12.75">
      <c r="A1587" s="105"/>
      <c r="B1587" s="105"/>
      <c r="C1587" s="106"/>
      <c r="D1587" s="106"/>
      <c r="E1587" s="106"/>
    </row>
    <row r="1588" spans="1:5" ht="12.75">
      <c r="A1588" s="105"/>
      <c r="B1588" s="105"/>
      <c r="C1588" s="106"/>
      <c r="D1588" s="106"/>
      <c r="E1588" s="106"/>
    </row>
    <row r="1589" spans="1:5" ht="12.75">
      <c r="A1589" s="105"/>
      <c r="B1589" s="105"/>
      <c r="C1589" s="106"/>
      <c r="D1589" s="106"/>
      <c r="E1589" s="106"/>
    </row>
    <row r="1590" ht="14.25" customHeight="1" thickBot="1"/>
    <row r="1591" spans="1:7" ht="14.25" customHeight="1" thickTop="1">
      <c r="A1591" s="659" t="s">
        <v>297</v>
      </c>
      <c r="B1591" s="660"/>
      <c r="C1591" s="660"/>
      <c r="D1591" s="660"/>
      <c r="E1591" s="660"/>
      <c r="F1591" s="660"/>
      <c r="G1591" s="661"/>
    </row>
    <row r="1592" spans="1:7" ht="13.5" customHeight="1" thickBot="1">
      <c r="A1592" s="662"/>
      <c r="B1592" s="663"/>
      <c r="C1592" s="663"/>
      <c r="D1592" s="663"/>
      <c r="E1592" s="663"/>
      <c r="F1592" s="663"/>
      <c r="G1592" s="664"/>
    </row>
    <row r="1593" spans="1:7" ht="14.25" customHeight="1" thickBot="1" thickTop="1">
      <c r="A1593" s="658" t="s">
        <v>17</v>
      </c>
      <c r="B1593" s="658"/>
      <c r="C1593" s="291">
        <f>C26+C131+C226+C335+C441+C548+C655+C762+C869+C976+C1083+C1192+C1302+C1412+C1522</f>
        <v>3082800</v>
      </c>
      <c r="D1593" s="291">
        <f>D26+D131+D226+D335+D441+D548+D655+D762+D869+D976+D1083+D1192+D1302+D1412+D1522</f>
        <v>2810400</v>
      </c>
      <c r="E1593" s="291">
        <f>E26+E131+E226+E335+E441+E548+E655+E762+E869+E976+E1083+E1192+E1302+E1412+E1522</f>
        <v>1947698.8</v>
      </c>
      <c r="F1593" s="291" t="e">
        <f>F26+F131+F226+F335+F441+F548+F655+F762+F869+F976+F1083+F1192+F1302+F1412+F1522</f>
        <v>#DIV/0!</v>
      </c>
      <c r="G1593" s="291">
        <f>G26+G131+G226+G335+G441+G548+G655+G762+G869+G976+G1083+G1192+G1302+G1412+G1522</f>
        <v>2350107.44</v>
      </c>
    </row>
    <row r="1594" spans="1:7" ht="17.25" thickBot="1" thickTop="1">
      <c r="A1594" s="658" t="s">
        <v>298</v>
      </c>
      <c r="B1594" s="658"/>
      <c r="C1594" s="291">
        <f aca="true" t="shared" si="2" ref="C1594:G1595">C96+C189+C286+C393+C501+C608+C715+C822+C929+C1036+C1143+C1252+C1362+C1472+C1582</f>
        <v>2059450.4</v>
      </c>
      <c r="D1594" s="291">
        <f t="shared" si="2"/>
        <v>1969772</v>
      </c>
      <c r="E1594" s="291">
        <f t="shared" si="2"/>
        <v>1422396.01</v>
      </c>
      <c r="F1594" s="291">
        <f t="shared" si="2"/>
        <v>0</v>
      </c>
      <c r="G1594" s="291">
        <f t="shared" si="2"/>
        <v>1911021</v>
      </c>
    </row>
    <row r="1595" spans="1:7" ht="17.25" thickBot="1" thickTop="1">
      <c r="A1595" s="658" t="s">
        <v>299</v>
      </c>
      <c r="B1595" s="658"/>
      <c r="C1595" s="291">
        <f t="shared" si="2"/>
        <v>1023349.6</v>
      </c>
      <c r="D1595" s="291">
        <f t="shared" si="2"/>
        <v>840628</v>
      </c>
      <c r="E1595" s="291">
        <f t="shared" si="2"/>
        <v>525302.79</v>
      </c>
      <c r="F1595" s="291" t="e">
        <f t="shared" si="2"/>
        <v>#DIV/0!</v>
      </c>
      <c r="G1595" s="291">
        <f t="shared" si="2"/>
        <v>439086.4400000001</v>
      </c>
    </row>
    <row r="1596" ht="13.5" thickTop="1"/>
  </sheetData>
  <sheetProtection password="CA7D" sheet="1" objects="1" scenarios="1" formatCells="0" formatColumns="0" formatRows="0" insertColumns="0" insertRows="0" deleteColumns="0" deleteRows="0" selectLockedCells="1" sort="0"/>
  <mergeCells count="157">
    <mergeCell ref="A164:B164"/>
    <mergeCell ref="A624:G626"/>
    <mergeCell ref="A548:B548"/>
    <mergeCell ref="A502:B502"/>
    <mergeCell ref="A522:B522"/>
    <mergeCell ref="A520:G521"/>
    <mergeCell ref="A583:B583"/>
    <mergeCell ref="A606:B606"/>
    <mergeCell ref="A608:B608"/>
    <mergeCell ref="A609:B609"/>
    <mergeCell ref="A97:B97"/>
    <mergeCell ref="A96:B96"/>
    <mergeCell ref="A105:B105"/>
    <mergeCell ref="A146:B146"/>
    <mergeCell ref="A133:G135"/>
    <mergeCell ref="A100:G102"/>
    <mergeCell ref="A103:G104"/>
    <mergeCell ref="A131:B131"/>
    <mergeCell ref="A1:B1"/>
    <mergeCell ref="A26:B26"/>
    <mergeCell ref="D1:E1"/>
    <mergeCell ref="A5:B5"/>
    <mergeCell ref="A2:G2"/>
    <mergeCell ref="A3:G3"/>
    <mergeCell ref="A4:G4"/>
    <mergeCell ref="A30:G32"/>
    <mergeCell ref="A43:B43"/>
    <mergeCell ref="A94:B94"/>
    <mergeCell ref="A71:B71"/>
    <mergeCell ref="A410:G412"/>
    <mergeCell ref="A309:B309"/>
    <mergeCell ref="A335:B335"/>
    <mergeCell ref="A228:G230"/>
    <mergeCell ref="A304:G306"/>
    <mergeCell ref="A286:B286"/>
    <mergeCell ref="A241:B241"/>
    <mergeCell ref="A261:B261"/>
    <mergeCell ref="A284:B284"/>
    <mergeCell ref="A287:B287"/>
    <mergeCell ref="A350:B350"/>
    <mergeCell ref="A368:B368"/>
    <mergeCell ref="A391:B391"/>
    <mergeCell ref="A337:G339"/>
    <mergeCell ref="A307:G308"/>
    <mergeCell ref="A187:B187"/>
    <mergeCell ref="A189:B189"/>
    <mergeCell ref="A190:B190"/>
    <mergeCell ref="A200:B200"/>
    <mergeCell ref="A226:B226"/>
    <mergeCell ref="A195:G197"/>
    <mergeCell ref="A198:G199"/>
    <mergeCell ref="A413:G414"/>
    <mergeCell ref="A627:G628"/>
    <mergeCell ref="A393:B393"/>
    <mergeCell ref="A394:B394"/>
    <mergeCell ref="A415:B415"/>
    <mergeCell ref="A441:B441"/>
    <mergeCell ref="A456:B456"/>
    <mergeCell ref="A476:B476"/>
    <mergeCell ref="A499:B499"/>
    <mergeCell ref="A443:G445"/>
    <mergeCell ref="A501:B501"/>
    <mergeCell ref="A563:B563"/>
    <mergeCell ref="A629:B629"/>
    <mergeCell ref="A731:G733"/>
    <mergeCell ref="A517:G519"/>
    <mergeCell ref="A550:G552"/>
    <mergeCell ref="A734:G735"/>
    <mergeCell ref="A655:B655"/>
    <mergeCell ref="A670:B670"/>
    <mergeCell ref="A690:B690"/>
    <mergeCell ref="A657:G659"/>
    <mergeCell ref="A713:B713"/>
    <mergeCell ref="A715:B715"/>
    <mergeCell ref="A716:B716"/>
    <mergeCell ref="A736:B736"/>
    <mergeCell ref="A764:G766"/>
    <mergeCell ref="A820:B820"/>
    <mergeCell ref="A777:B777"/>
    <mergeCell ref="A797:B797"/>
    <mergeCell ref="A762:B762"/>
    <mergeCell ref="A1595:B1595"/>
    <mergeCell ref="A1594:B1594"/>
    <mergeCell ref="A1593:B1593"/>
    <mergeCell ref="A838:G840"/>
    <mergeCell ref="A841:G842"/>
    <mergeCell ref="A1591:G1592"/>
    <mergeCell ref="A871:G873"/>
    <mergeCell ref="A884:B884"/>
    <mergeCell ref="A843:B843"/>
    <mergeCell ref="A869:B869"/>
    <mergeCell ref="A822:B822"/>
    <mergeCell ref="A823:B823"/>
    <mergeCell ref="A1011:B1011"/>
    <mergeCell ref="A1034:B1034"/>
    <mergeCell ref="A904:B904"/>
    <mergeCell ref="A927:B927"/>
    <mergeCell ref="A929:B929"/>
    <mergeCell ref="A1037:B1037"/>
    <mergeCell ref="A1083:B1083"/>
    <mergeCell ref="A1036:B1036"/>
    <mergeCell ref="A930:B930"/>
    <mergeCell ref="A978:G980"/>
    <mergeCell ref="A950:B950"/>
    <mergeCell ref="A976:B976"/>
    <mergeCell ref="A991:B991"/>
    <mergeCell ref="A945:G947"/>
    <mergeCell ref="A948:G949"/>
    <mergeCell ref="A1057:B1057"/>
    <mergeCell ref="A1085:G1087"/>
    <mergeCell ref="A1055:G1056"/>
    <mergeCell ref="A1052:G1054"/>
    <mergeCell ref="A1144:B1144"/>
    <mergeCell ref="A1098:B1098"/>
    <mergeCell ref="A1118:B1118"/>
    <mergeCell ref="A1161:G1163"/>
    <mergeCell ref="A1141:B1141"/>
    <mergeCell ref="A1143:B1143"/>
    <mergeCell ref="A1166:B1166"/>
    <mergeCell ref="A1192:B1192"/>
    <mergeCell ref="A1164:G1165"/>
    <mergeCell ref="A1271:G1273"/>
    <mergeCell ref="A1207:B1207"/>
    <mergeCell ref="A1227:B1227"/>
    <mergeCell ref="A1250:B1250"/>
    <mergeCell ref="A1194:G1196"/>
    <mergeCell ref="A1252:B1252"/>
    <mergeCell ref="A1253:B1253"/>
    <mergeCell ref="A1274:G1275"/>
    <mergeCell ref="A1381:G1383"/>
    <mergeCell ref="A1276:B1276"/>
    <mergeCell ref="A1302:B1302"/>
    <mergeCell ref="A1317:B1317"/>
    <mergeCell ref="A1304:G1306"/>
    <mergeCell ref="A1337:B1337"/>
    <mergeCell ref="A1360:B1360"/>
    <mergeCell ref="A1362:B1362"/>
    <mergeCell ref="A1363:B1363"/>
    <mergeCell ref="A1386:B1386"/>
    <mergeCell ref="A1412:B1412"/>
    <mergeCell ref="A1384:G1385"/>
    <mergeCell ref="A1494:G1495"/>
    <mergeCell ref="A1491:G1493"/>
    <mergeCell ref="A1427:B1427"/>
    <mergeCell ref="A1447:B1447"/>
    <mergeCell ref="A1470:B1470"/>
    <mergeCell ref="A1414:G1416"/>
    <mergeCell ref="A1472:B1472"/>
    <mergeCell ref="A1473:B1473"/>
    <mergeCell ref="A1496:B1496"/>
    <mergeCell ref="A1580:B1580"/>
    <mergeCell ref="A1582:B1582"/>
    <mergeCell ref="A1583:B1583"/>
    <mergeCell ref="A1522:B1522"/>
    <mergeCell ref="A1537:B1537"/>
    <mergeCell ref="A1557:B1557"/>
    <mergeCell ref="A1524:G1526"/>
  </mergeCells>
  <printOptions/>
  <pageMargins left="0.75" right="0.75" top="1" bottom="1" header="0.5" footer="0.5"/>
  <pageSetup horizontalDpi="300" verticalDpi="300" orientation="portrait" paperSize="9" scale="82" r:id="rId1"/>
  <rowBreaks count="29" manualBreakCount="29">
    <brk id="44" max="6" man="1"/>
    <brk id="98" max="255" man="1"/>
    <brk id="146" max="255" man="1"/>
    <brk id="191" max="255" man="1"/>
    <brk id="242" max="255" man="1"/>
    <brk id="297" max="6" man="1"/>
    <brk id="350" max="255" man="1"/>
    <brk id="407" max="255" man="1"/>
    <brk id="458" max="255" man="1"/>
    <brk id="515" max="255" man="1"/>
    <brk id="565" max="255" man="1"/>
    <brk id="622" max="255" man="1"/>
    <brk id="672" max="255" man="1"/>
    <brk id="729" max="255" man="1"/>
    <brk id="779" max="255" man="1"/>
    <brk id="836" max="255" man="1"/>
    <brk id="886" max="255" man="1"/>
    <brk id="943" max="255" man="1"/>
    <brk id="993" max="255" man="1"/>
    <brk id="1044" max="6" man="1"/>
    <brk id="1100" max="6" man="1"/>
    <brk id="1159" max="6" man="1"/>
    <brk id="1209" max="255" man="1"/>
    <brk id="1268" max="255" man="1"/>
    <brk id="1319" max="255" man="1"/>
    <brk id="1371" max="6" man="1"/>
    <brk id="1429" max="255" man="1"/>
    <brk id="1480" max="6" man="1"/>
    <brk id="15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576"/>
  <sheetViews>
    <sheetView showGridLines="0" rightToLeft="1" view="pageBreakPreview" zoomScaleNormal="75" zoomScaleSheetLayoutView="100" zoomScalePageLayoutView="0" workbookViewId="0" topLeftCell="A1">
      <selection activeCell="B172" sqref="B172"/>
    </sheetView>
  </sheetViews>
  <sheetFormatPr defaultColWidth="9.140625" defaultRowHeight="12.75"/>
  <cols>
    <col min="1" max="1" width="8.28125" style="19" bestFit="1" customWidth="1"/>
    <col min="2" max="2" width="27.7109375" style="0" bestFit="1" customWidth="1"/>
    <col min="3" max="3" width="16.28125" style="0" bestFit="1" customWidth="1"/>
    <col min="4" max="4" width="14.140625" style="0" bestFit="1" customWidth="1"/>
    <col min="5" max="5" width="15.28125" style="0" customWidth="1"/>
    <col min="6" max="6" width="19.57421875" style="0" customWidth="1"/>
  </cols>
  <sheetData>
    <row r="1" spans="1:6" ht="16.5" thickBot="1">
      <c r="A1" s="692" t="s">
        <v>523</v>
      </c>
      <c r="B1" s="692"/>
      <c r="C1" s="693" t="s">
        <v>694</v>
      </c>
      <c r="D1" s="693"/>
      <c r="E1" s="693"/>
      <c r="F1" s="83" t="s">
        <v>524</v>
      </c>
    </row>
    <row r="2" spans="1:6" ht="31.5" thickBot="1" thickTop="1">
      <c r="A2" s="694" t="s">
        <v>300</v>
      </c>
      <c r="B2" s="695"/>
      <c r="C2" s="695"/>
      <c r="D2" s="695"/>
      <c r="E2" s="695"/>
      <c r="F2" s="696"/>
    </row>
    <row r="3" spans="1:6" ht="31.5" thickBot="1" thickTop="1">
      <c r="A3" s="98"/>
      <c r="B3" s="93"/>
      <c r="C3" s="93"/>
      <c r="D3" s="93"/>
      <c r="E3" s="93"/>
      <c r="F3" s="93"/>
    </row>
    <row r="4" spans="1:6" ht="21.75" thickBot="1" thickTop="1">
      <c r="A4" s="685" t="s">
        <v>653</v>
      </c>
      <c r="B4" s="686"/>
      <c r="C4" s="686"/>
      <c r="D4" s="686"/>
      <c r="E4" s="686"/>
      <c r="F4" s="687"/>
    </row>
    <row r="5" spans="1:6" ht="19.5" thickBot="1" thickTop="1">
      <c r="A5" s="292"/>
      <c r="B5" s="95" t="s">
        <v>305</v>
      </c>
      <c r="C5" s="690"/>
      <c r="D5" s="690"/>
      <c r="E5" s="690"/>
      <c r="F5" s="691"/>
    </row>
    <row r="6" spans="1:6" ht="24.75" thickBot="1" thickTop="1">
      <c r="A6" s="319"/>
      <c r="B6" s="320"/>
      <c r="C6" s="133" t="s">
        <v>670</v>
      </c>
      <c r="D6" s="133" t="s">
        <v>695</v>
      </c>
      <c r="E6" s="423" t="s">
        <v>674</v>
      </c>
      <c r="F6" s="299" t="s">
        <v>166</v>
      </c>
    </row>
    <row r="7" spans="1:6" ht="13.5" thickTop="1">
      <c r="A7" s="321">
        <v>1</v>
      </c>
      <c r="B7" s="300" t="s">
        <v>180</v>
      </c>
      <c r="C7" s="284"/>
      <c r="D7" s="284"/>
      <c r="E7" s="284"/>
      <c r="F7" s="233"/>
    </row>
    <row r="8" spans="1:6" ht="12.75">
      <c r="A8" s="322">
        <v>2</v>
      </c>
      <c r="B8" s="96" t="s">
        <v>654</v>
      </c>
      <c r="C8" s="280"/>
      <c r="D8" s="280"/>
      <c r="E8" s="280"/>
      <c r="F8" s="235"/>
    </row>
    <row r="9" spans="1:6" ht="12.75">
      <c r="A9" s="322">
        <v>3</v>
      </c>
      <c r="B9" s="96" t="s">
        <v>655</v>
      </c>
      <c r="C9" s="280"/>
      <c r="D9" s="280"/>
      <c r="E9" s="280"/>
      <c r="F9" s="235"/>
    </row>
    <row r="10" spans="1:6" ht="12.75">
      <c r="A10" s="322">
        <v>4</v>
      </c>
      <c r="B10" s="96" t="s">
        <v>52</v>
      </c>
      <c r="C10" s="280"/>
      <c r="D10" s="280"/>
      <c r="E10" s="280"/>
      <c r="F10" s="235"/>
    </row>
    <row r="11" spans="1:6" ht="12.75">
      <c r="A11" s="322">
        <v>5</v>
      </c>
      <c r="B11" s="96" t="s">
        <v>51</v>
      </c>
      <c r="C11" s="280"/>
      <c r="D11" s="280"/>
      <c r="E11" s="280"/>
      <c r="F11" s="235"/>
    </row>
    <row r="12" spans="1:6" ht="12.75">
      <c r="A12" s="322">
        <v>6</v>
      </c>
      <c r="B12" s="39"/>
      <c r="C12" s="280"/>
      <c r="D12" s="280"/>
      <c r="E12" s="280"/>
      <c r="F12" s="235"/>
    </row>
    <row r="13" spans="1:6" ht="12.75">
      <c r="A13" s="322">
        <v>7</v>
      </c>
      <c r="B13" s="39"/>
      <c r="C13" s="280"/>
      <c r="D13" s="280"/>
      <c r="E13" s="280"/>
      <c r="F13" s="235"/>
    </row>
    <row r="14" spans="1:6" ht="12.75">
      <c r="A14" s="322">
        <v>8</v>
      </c>
      <c r="B14" s="39"/>
      <c r="C14" s="280"/>
      <c r="D14" s="280"/>
      <c r="E14" s="280"/>
      <c r="F14" s="235"/>
    </row>
    <row r="15" spans="1:6" ht="12.75">
      <c r="A15" s="322">
        <v>9</v>
      </c>
      <c r="B15" s="39"/>
      <c r="C15" s="280"/>
      <c r="D15" s="280"/>
      <c r="E15" s="280"/>
      <c r="F15" s="235"/>
    </row>
    <row r="16" spans="1:6" ht="13.5" thickBot="1">
      <c r="A16" s="323">
        <v>10</v>
      </c>
      <c r="B16" s="143"/>
      <c r="C16" s="317"/>
      <c r="D16" s="317"/>
      <c r="E16" s="317"/>
      <c r="F16" s="318"/>
    </row>
    <row r="17" spans="1:6" ht="14.25" thickBot="1" thickTop="1">
      <c r="A17" s="679" t="s">
        <v>315</v>
      </c>
      <c r="B17" s="680"/>
      <c r="C17" s="412">
        <f>SUM(C7:C16)</f>
        <v>0</v>
      </c>
      <c r="D17" s="412">
        <f>SUM(D7:D16)</f>
        <v>0</v>
      </c>
      <c r="E17" s="412">
        <f>SUM(E7:E16)</f>
        <v>0</v>
      </c>
      <c r="F17" s="413">
        <f>SUM(F7:F16)</f>
        <v>0</v>
      </c>
    </row>
    <row r="18" spans="1:6" ht="14.25" thickBot="1" thickTop="1">
      <c r="A18" s="681" t="s">
        <v>156</v>
      </c>
      <c r="B18" s="682"/>
      <c r="C18" s="414">
        <f>IF(C76&gt;C17,C76-C17,0)</f>
        <v>0</v>
      </c>
      <c r="D18" s="414">
        <f>IF(D76&gt;D17,D76-D17,0)</f>
        <v>0</v>
      </c>
      <c r="E18" s="414">
        <f>IF(E76&gt;E17,E76-E17,0)</f>
        <v>0</v>
      </c>
      <c r="F18" s="415">
        <f>IF(F76&gt;F17,F76-F17,0)</f>
        <v>0</v>
      </c>
    </row>
    <row r="19" spans="1:6" ht="14.25" thickBot="1" thickTop="1">
      <c r="A19" s="675" t="s">
        <v>316</v>
      </c>
      <c r="B19" s="676"/>
      <c r="C19" s="416">
        <f>C17+C18</f>
        <v>0</v>
      </c>
      <c r="D19" s="416">
        <f>D17+D18</f>
        <v>0</v>
      </c>
      <c r="E19" s="416">
        <f>E17+E18</f>
        <v>0</v>
      </c>
      <c r="F19" s="417">
        <f>F17+F18</f>
        <v>0</v>
      </c>
    </row>
    <row r="20" spans="1:6" ht="14.25" thickBot="1" thickTop="1">
      <c r="A20" s="72"/>
      <c r="B20" s="6"/>
      <c r="C20" s="6"/>
      <c r="D20" s="6"/>
      <c r="E20" s="6"/>
      <c r="F20" s="6"/>
    </row>
    <row r="21" spans="1:6" ht="19.5" thickBot="1" thickTop="1">
      <c r="A21" s="293"/>
      <c r="B21" s="95" t="s">
        <v>138</v>
      </c>
      <c r="C21" s="6"/>
      <c r="D21" s="6"/>
      <c r="E21" s="6"/>
      <c r="F21" s="6"/>
    </row>
    <row r="22" spans="1:6" ht="24.75" thickBot="1" thickTop="1">
      <c r="A22" s="301"/>
      <c r="B22" s="302" t="s">
        <v>306</v>
      </c>
      <c r="C22" s="133" t="s">
        <v>670</v>
      </c>
      <c r="D22" s="133" t="s">
        <v>696</v>
      </c>
      <c r="E22" s="423" t="s">
        <v>674</v>
      </c>
      <c r="F22" s="299" t="s">
        <v>166</v>
      </c>
    </row>
    <row r="23" spans="1:6" ht="13.5" thickTop="1">
      <c r="A23" s="181">
        <v>1</v>
      </c>
      <c r="B23" s="99"/>
      <c r="C23" s="280"/>
      <c r="D23" s="284"/>
      <c r="E23" s="284"/>
      <c r="F23" s="233"/>
    </row>
    <row r="24" spans="1:6" ht="12.75">
      <c r="A24" s="166">
        <v>2</v>
      </c>
      <c r="B24" s="39"/>
      <c r="C24" s="280"/>
      <c r="D24" s="280"/>
      <c r="E24" s="280"/>
      <c r="F24" s="235"/>
    </row>
    <row r="25" spans="1:6" ht="12.75">
      <c r="A25" s="166">
        <v>3</v>
      </c>
      <c r="B25" s="39"/>
      <c r="C25" s="280"/>
      <c r="D25" s="280"/>
      <c r="E25" s="280"/>
      <c r="F25" s="235"/>
    </row>
    <row r="26" spans="1:6" ht="12.75">
      <c r="A26" s="166">
        <v>4</v>
      </c>
      <c r="B26" s="39"/>
      <c r="C26" s="280"/>
      <c r="D26" s="280"/>
      <c r="E26" s="280"/>
      <c r="F26" s="235"/>
    </row>
    <row r="27" spans="1:6" ht="12.75">
      <c r="A27" s="166">
        <v>5</v>
      </c>
      <c r="B27" s="39"/>
      <c r="C27" s="280"/>
      <c r="D27" s="280"/>
      <c r="E27" s="280"/>
      <c r="F27" s="235"/>
    </row>
    <row r="28" spans="1:6" ht="12.75">
      <c r="A28" s="166">
        <v>6</v>
      </c>
      <c r="B28" s="39"/>
      <c r="C28" s="280"/>
      <c r="D28" s="280"/>
      <c r="E28" s="280"/>
      <c r="F28" s="235"/>
    </row>
    <row r="29" spans="1:6" ht="12.75">
      <c r="A29" s="166">
        <v>7</v>
      </c>
      <c r="B29" s="39"/>
      <c r="C29" s="280"/>
      <c r="D29" s="280"/>
      <c r="E29" s="280"/>
      <c r="F29" s="235"/>
    </row>
    <row r="30" spans="1:6" ht="12.75">
      <c r="A30" s="166">
        <v>8</v>
      </c>
      <c r="B30" s="39"/>
      <c r="C30" s="280"/>
      <c r="D30" s="280"/>
      <c r="E30" s="280"/>
      <c r="F30" s="235"/>
    </row>
    <row r="31" spans="1:6" ht="12.75">
      <c r="A31" s="166">
        <v>9</v>
      </c>
      <c r="B31" s="39"/>
      <c r="C31" s="280"/>
      <c r="D31" s="280"/>
      <c r="E31" s="280"/>
      <c r="F31" s="235"/>
    </row>
    <row r="32" spans="1:6" ht="13.5" thickBot="1">
      <c r="A32" s="182">
        <v>10</v>
      </c>
      <c r="B32" s="100"/>
      <c r="C32" s="280"/>
      <c r="D32" s="281"/>
      <c r="E32" s="281"/>
      <c r="F32" s="237"/>
    </row>
    <row r="33" spans="1:6" ht="14.25" thickBot="1" thickTop="1">
      <c r="A33" s="639" t="s">
        <v>308</v>
      </c>
      <c r="B33" s="640"/>
      <c r="C33" s="282">
        <f>SUM(C23:C32)</f>
        <v>0</v>
      </c>
      <c r="D33" s="282">
        <f>SUM(D23:D32)</f>
        <v>0</v>
      </c>
      <c r="E33" s="282">
        <f>SUM(E23:E32)</f>
        <v>0</v>
      </c>
      <c r="F33" s="283">
        <f>SUM(F23:F32)</f>
        <v>0</v>
      </c>
    </row>
    <row r="34" spans="1:6" ht="14.25" thickBot="1" thickTop="1">
      <c r="A34" s="72"/>
      <c r="B34" s="6"/>
      <c r="C34" s="6"/>
      <c r="D34" s="6"/>
      <c r="E34" s="6"/>
      <c r="F34" s="6"/>
    </row>
    <row r="35" spans="1:6" ht="24.75" thickBot="1" thickTop="1">
      <c r="A35" s="301"/>
      <c r="B35" s="302" t="s">
        <v>307</v>
      </c>
      <c r="C35" s="133" t="s">
        <v>670</v>
      </c>
      <c r="D35" s="133" t="s">
        <v>695</v>
      </c>
      <c r="E35" s="423" t="s">
        <v>674</v>
      </c>
      <c r="F35" s="425" t="s">
        <v>166</v>
      </c>
    </row>
    <row r="36" spans="1:6" ht="13.5" thickTop="1">
      <c r="A36" s="181">
        <v>1</v>
      </c>
      <c r="B36" s="99"/>
      <c r="C36" s="278"/>
      <c r="D36" s="278"/>
      <c r="E36" s="278"/>
      <c r="F36" s="279"/>
    </row>
    <row r="37" spans="1:6" ht="12.75">
      <c r="A37" s="166">
        <v>2</v>
      </c>
      <c r="B37" s="39"/>
      <c r="C37" s="280"/>
      <c r="D37" s="280"/>
      <c r="E37" s="280"/>
      <c r="F37" s="235"/>
    </row>
    <row r="38" spans="1:6" ht="12.75">
      <c r="A38" s="166">
        <v>3</v>
      </c>
      <c r="B38" s="39"/>
      <c r="C38" s="280"/>
      <c r="D38" s="280"/>
      <c r="E38" s="280"/>
      <c r="F38" s="235"/>
    </row>
    <row r="39" spans="1:6" ht="12.75">
      <c r="A39" s="166">
        <v>4</v>
      </c>
      <c r="B39" s="39"/>
      <c r="C39" s="280"/>
      <c r="D39" s="280"/>
      <c r="E39" s="280"/>
      <c r="F39" s="235"/>
    </row>
    <row r="40" spans="1:6" ht="12.75">
      <c r="A40" s="166">
        <v>5</v>
      </c>
      <c r="B40" s="39"/>
      <c r="C40" s="280"/>
      <c r="D40" s="280"/>
      <c r="E40" s="280"/>
      <c r="F40" s="235"/>
    </row>
    <row r="41" spans="1:6" ht="12.75">
      <c r="A41" s="166">
        <v>6</v>
      </c>
      <c r="B41" s="39"/>
      <c r="C41" s="280"/>
      <c r="D41" s="280"/>
      <c r="E41" s="280"/>
      <c r="F41" s="235"/>
    </row>
    <row r="42" spans="1:6" ht="12.75">
      <c r="A42" s="166">
        <v>7</v>
      </c>
      <c r="B42" s="39"/>
      <c r="C42" s="280"/>
      <c r="D42" s="280"/>
      <c r="E42" s="280"/>
      <c r="F42" s="235"/>
    </row>
    <row r="43" spans="1:6" ht="12.75">
      <c r="A43" s="166">
        <v>8</v>
      </c>
      <c r="B43" s="39"/>
      <c r="C43" s="280"/>
      <c r="D43" s="280"/>
      <c r="E43" s="280"/>
      <c r="F43" s="235"/>
    </row>
    <row r="44" spans="1:6" ht="12.75">
      <c r="A44" s="166">
        <v>9</v>
      </c>
      <c r="B44" s="39"/>
      <c r="C44" s="280"/>
      <c r="D44" s="280"/>
      <c r="E44" s="280"/>
      <c r="F44" s="235"/>
    </row>
    <row r="45" spans="1:6" ht="13.5" thickBot="1">
      <c r="A45" s="167">
        <v>10</v>
      </c>
      <c r="B45" s="143"/>
      <c r="C45" s="281"/>
      <c r="D45" s="281"/>
      <c r="E45" s="281"/>
      <c r="F45" s="237"/>
    </row>
    <row r="46" spans="1:6" ht="14.25" thickBot="1" thickTop="1">
      <c r="A46" s="639" t="s">
        <v>309</v>
      </c>
      <c r="B46" s="640"/>
      <c r="C46" s="282">
        <f>SUM(C36:C45)</f>
        <v>0</v>
      </c>
      <c r="D46" s="282">
        <f>SUM(D36:D45)</f>
        <v>0</v>
      </c>
      <c r="E46" s="282">
        <f>SUM(E36:E45)</f>
        <v>0</v>
      </c>
      <c r="F46" s="283">
        <f>SUM(F36:F45)</f>
        <v>0</v>
      </c>
    </row>
    <row r="47" spans="1:6" ht="13.5" thickTop="1">
      <c r="A47" s="5"/>
      <c r="B47" s="5"/>
      <c r="C47" s="72"/>
      <c r="D47" s="72"/>
      <c r="E47" s="72"/>
      <c r="F47" s="72"/>
    </row>
    <row r="48" spans="1:6" ht="12.75">
      <c r="A48" s="5"/>
      <c r="B48" s="5"/>
      <c r="C48" s="72"/>
      <c r="D48" s="72"/>
      <c r="E48" s="72"/>
      <c r="F48" s="72"/>
    </row>
    <row r="49" spans="1:6" ht="13.5" thickBot="1">
      <c r="A49" s="72"/>
      <c r="B49" s="6"/>
      <c r="C49" s="6"/>
      <c r="D49" s="6"/>
      <c r="E49" s="6"/>
      <c r="F49" s="6"/>
    </row>
    <row r="50" spans="1:6" ht="24.75" thickBot="1" thickTop="1">
      <c r="A50" s="301"/>
      <c r="B50" s="302" t="s">
        <v>310</v>
      </c>
      <c r="C50" s="133" t="s">
        <v>670</v>
      </c>
      <c r="D50" s="133" t="s">
        <v>695</v>
      </c>
      <c r="E50" s="423" t="s">
        <v>674</v>
      </c>
      <c r="F50" s="297" t="s">
        <v>166</v>
      </c>
    </row>
    <row r="51" spans="1:6" ht="13.5" thickTop="1">
      <c r="A51" s="181">
        <v>1</v>
      </c>
      <c r="B51" s="99"/>
      <c r="C51" s="278"/>
      <c r="D51" s="278"/>
      <c r="E51" s="278"/>
      <c r="F51" s="279"/>
    </row>
    <row r="52" spans="1:6" ht="12.75">
      <c r="A52" s="166">
        <v>2</v>
      </c>
      <c r="B52" s="39"/>
      <c r="C52" s="280"/>
      <c r="D52" s="280"/>
      <c r="E52" s="280"/>
      <c r="F52" s="235"/>
    </row>
    <row r="53" spans="1:6" ht="12.75">
      <c r="A53" s="166">
        <v>3</v>
      </c>
      <c r="B53" s="39"/>
      <c r="C53" s="280"/>
      <c r="D53" s="280"/>
      <c r="E53" s="280"/>
      <c r="F53" s="235"/>
    </row>
    <row r="54" spans="1:6" ht="12.75">
      <c r="A54" s="166">
        <v>4</v>
      </c>
      <c r="B54" s="39"/>
      <c r="C54" s="280"/>
      <c r="D54" s="280"/>
      <c r="E54" s="280"/>
      <c r="F54" s="235"/>
    </row>
    <row r="55" spans="1:6" ht="12.75">
      <c r="A55" s="166">
        <v>5</v>
      </c>
      <c r="B55" s="39"/>
      <c r="C55" s="280"/>
      <c r="D55" s="280"/>
      <c r="E55" s="280"/>
      <c r="F55" s="235"/>
    </row>
    <row r="56" spans="1:6" ht="12.75">
      <c r="A56" s="166">
        <v>6</v>
      </c>
      <c r="B56" s="39"/>
      <c r="C56" s="280"/>
      <c r="D56" s="280"/>
      <c r="E56" s="280"/>
      <c r="F56" s="235"/>
    </row>
    <row r="57" spans="1:6" ht="12.75">
      <c r="A57" s="166">
        <v>7</v>
      </c>
      <c r="B57" s="39"/>
      <c r="C57" s="280"/>
      <c r="D57" s="280"/>
      <c r="E57" s="280"/>
      <c r="F57" s="235"/>
    </row>
    <row r="58" spans="1:6" ht="12.75">
      <c r="A58" s="166">
        <v>8</v>
      </c>
      <c r="B58" s="39"/>
      <c r="C58" s="280"/>
      <c r="D58" s="280"/>
      <c r="E58" s="280"/>
      <c r="F58" s="235"/>
    </row>
    <row r="59" spans="1:6" ht="12.75">
      <c r="A59" s="166">
        <v>9</v>
      </c>
      <c r="B59" s="39"/>
      <c r="C59" s="280"/>
      <c r="D59" s="280"/>
      <c r="E59" s="280"/>
      <c r="F59" s="235"/>
    </row>
    <row r="60" spans="1:6" ht="12.75">
      <c r="A60" s="166">
        <v>10</v>
      </c>
      <c r="B60" s="39"/>
      <c r="C60" s="280"/>
      <c r="D60" s="280"/>
      <c r="E60" s="280"/>
      <c r="F60" s="235"/>
    </row>
    <row r="61" spans="1:6" ht="13.5" thickBot="1">
      <c r="A61" s="688" t="s">
        <v>312</v>
      </c>
      <c r="B61" s="689"/>
      <c r="C61" s="316">
        <f>SUM(C51:C60)</f>
        <v>0</v>
      </c>
      <c r="D61" s="316">
        <f>SUM(D51:D60)</f>
        <v>0</v>
      </c>
      <c r="E61" s="316">
        <f>SUM(E51:E60)</f>
        <v>0</v>
      </c>
      <c r="F61" s="418">
        <f>SUM(F51:F60)</f>
        <v>0</v>
      </c>
    </row>
    <row r="62" spans="1:6" ht="14.25" thickBot="1" thickTop="1">
      <c r="A62" s="72"/>
      <c r="B62" s="6"/>
      <c r="C62" s="6"/>
      <c r="D62" s="6"/>
      <c r="E62" s="6"/>
      <c r="F62" s="6"/>
    </row>
    <row r="63" spans="1:6" ht="24.75" thickBot="1" thickTop="1">
      <c r="A63" s="301"/>
      <c r="B63" s="302" t="s">
        <v>311</v>
      </c>
      <c r="C63" s="133" t="s">
        <v>670</v>
      </c>
      <c r="D63" s="133" t="s">
        <v>695</v>
      </c>
      <c r="E63" s="423" t="s">
        <v>674</v>
      </c>
      <c r="F63" s="299" t="s">
        <v>166</v>
      </c>
    </row>
    <row r="64" spans="1:6" ht="13.5" thickTop="1">
      <c r="A64" s="164">
        <v>1</v>
      </c>
      <c r="B64" s="303"/>
      <c r="C64" s="35"/>
      <c r="D64" s="284"/>
      <c r="E64" s="284"/>
      <c r="F64" s="233"/>
    </row>
    <row r="65" spans="1:6" ht="12.75">
      <c r="A65" s="166">
        <v>2</v>
      </c>
      <c r="B65" s="39"/>
      <c r="C65" s="280"/>
      <c r="D65" s="280"/>
      <c r="E65" s="280"/>
      <c r="F65" s="235"/>
    </row>
    <row r="66" spans="1:6" ht="12.75">
      <c r="A66" s="166">
        <v>3</v>
      </c>
      <c r="B66" s="39"/>
      <c r="C66" s="280"/>
      <c r="D66" s="280"/>
      <c r="E66" s="280"/>
      <c r="F66" s="235"/>
    </row>
    <row r="67" spans="1:6" ht="12.75">
      <c r="A67" s="166">
        <v>4</v>
      </c>
      <c r="B67" s="39"/>
      <c r="C67" s="280"/>
      <c r="D67" s="280"/>
      <c r="E67" s="280"/>
      <c r="F67" s="235"/>
    </row>
    <row r="68" spans="1:6" ht="12.75">
      <c r="A68" s="166">
        <v>5</v>
      </c>
      <c r="B68" s="39"/>
      <c r="C68" s="280"/>
      <c r="D68" s="280"/>
      <c r="E68" s="280"/>
      <c r="F68" s="235"/>
    </row>
    <row r="69" spans="1:6" ht="12.75">
      <c r="A69" s="166">
        <v>6</v>
      </c>
      <c r="B69" s="39"/>
      <c r="C69" s="280"/>
      <c r="D69" s="280"/>
      <c r="E69" s="280"/>
      <c r="F69" s="235"/>
    </row>
    <row r="70" spans="1:6" ht="12.75">
      <c r="A70" s="166">
        <v>7</v>
      </c>
      <c r="B70" s="39"/>
      <c r="C70" s="280"/>
      <c r="D70" s="280"/>
      <c r="E70" s="280"/>
      <c r="F70" s="235"/>
    </row>
    <row r="71" spans="1:6" ht="12.75">
      <c r="A71" s="166">
        <v>8</v>
      </c>
      <c r="B71" s="39"/>
      <c r="C71" s="280"/>
      <c r="D71" s="280"/>
      <c r="E71" s="280"/>
      <c r="F71" s="235"/>
    </row>
    <row r="72" spans="1:6" ht="12.75">
      <c r="A72" s="166">
        <v>9</v>
      </c>
      <c r="B72" s="39"/>
      <c r="C72" s="280"/>
      <c r="D72" s="280"/>
      <c r="E72" s="280"/>
      <c r="F72" s="235"/>
    </row>
    <row r="73" spans="1:6" ht="13.5" thickBot="1">
      <c r="A73" s="167">
        <v>10</v>
      </c>
      <c r="B73" s="143"/>
      <c r="C73" s="281"/>
      <c r="D73" s="281"/>
      <c r="E73" s="281"/>
      <c r="F73" s="237"/>
    </row>
    <row r="74" spans="1:6" ht="14.25" thickBot="1" thickTop="1">
      <c r="A74" s="683" t="s">
        <v>313</v>
      </c>
      <c r="B74" s="684"/>
      <c r="C74" s="282">
        <f>SUM(C64:C73)</f>
        <v>0</v>
      </c>
      <c r="D74" s="282">
        <f>SUM(D64:D73)</f>
        <v>0</v>
      </c>
      <c r="E74" s="282">
        <f>SUM(E64:E73)</f>
        <v>0</v>
      </c>
      <c r="F74" s="283">
        <f>SUM(F64:F73)</f>
        <v>0</v>
      </c>
    </row>
    <row r="75" spans="1:6" ht="14.25" thickBot="1" thickTop="1">
      <c r="A75" s="72"/>
      <c r="B75" s="6"/>
      <c r="C75" s="6"/>
      <c r="D75" s="6"/>
      <c r="E75" s="6"/>
      <c r="F75" s="6"/>
    </row>
    <row r="76" spans="1:6" ht="14.25" thickBot="1" thickTop="1">
      <c r="A76" s="679" t="s">
        <v>314</v>
      </c>
      <c r="B76" s="680"/>
      <c r="C76" s="330">
        <f>C33+C46+C61+C74</f>
        <v>0</v>
      </c>
      <c r="D76" s="330">
        <f>D33+D46+D61+D74</f>
        <v>0</v>
      </c>
      <c r="E76" s="330">
        <f>E33+E46+E61+E74</f>
        <v>0</v>
      </c>
      <c r="F76" s="331">
        <f>F33+F46+F61+F74</f>
        <v>0</v>
      </c>
    </row>
    <row r="77" spans="1:6" ht="14.25" thickBot="1" thickTop="1">
      <c r="A77" s="681" t="s">
        <v>145</v>
      </c>
      <c r="B77" s="682"/>
      <c r="C77" s="332">
        <f>IF(C17&gt;C76,C17-C76,0)</f>
        <v>0</v>
      </c>
      <c r="D77" s="332">
        <f>IF(D17&gt;D76,D17-D76,0)</f>
        <v>0</v>
      </c>
      <c r="E77" s="332">
        <f>IF(E17&gt;E76,E17-E76,0)</f>
        <v>0</v>
      </c>
      <c r="F77" s="333">
        <f>IF(F17&gt;F76,F17-F76,0)</f>
        <v>0</v>
      </c>
    </row>
    <row r="78" spans="1:6" ht="14.25" thickBot="1" thickTop="1">
      <c r="A78" s="675" t="s">
        <v>316</v>
      </c>
      <c r="B78" s="676"/>
      <c r="C78" s="334">
        <f>C76+C77</f>
        <v>0</v>
      </c>
      <c r="D78" s="334">
        <f>D76+D77</f>
        <v>0</v>
      </c>
      <c r="E78" s="334">
        <f>E76+E77</f>
        <v>0</v>
      </c>
      <c r="F78" s="335">
        <f>F76+F77</f>
        <v>0</v>
      </c>
    </row>
    <row r="79" spans="1:6" ht="13.5" thickTop="1">
      <c r="A79" s="101"/>
      <c r="B79" s="101"/>
      <c r="C79" s="11"/>
      <c r="D79" s="11"/>
      <c r="E79" s="11"/>
      <c r="F79" s="11"/>
    </row>
    <row r="80" spans="1:6" ht="12.75">
      <c r="A80" s="72"/>
      <c r="B80" s="6"/>
      <c r="C80" s="6"/>
      <c r="D80" s="6"/>
      <c r="E80" s="6"/>
      <c r="F80" s="6"/>
    </row>
    <row r="81" spans="1:6" ht="12.75">
      <c r="A81" s="79"/>
      <c r="B81" s="7"/>
      <c r="C81" s="7"/>
      <c r="D81" s="7"/>
      <c r="E81" s="7"/>
      <c r="F81" s="7"/>
    </row>
    <row r="82" spans="1:6" ht="12.75">
      <c r="A82" s="79"/>
      <c r="B82" s="7"/>
      <c r="C82" s="7"/>
      <c r="D82" s="7"/>
      <c r="E82" s="7"/>
      <c r="F82" s="7"/>
    </row>
    <row r="83" spans="1:6" ht="12.75">
      <c r="A83" s="79"/>
      <c r="B83" s="7"/>
      <c r="C83" s="7"/>
      <c r="D83" s="7"/>
      <c r="E83" s="7"/>
      <c r="F83" s="7"/>
    </row>
    <row r="84" spans="1:6" ht="12.75">
      <c r="A84" s="79"/>
      <c r="B84" s="7"/>
      <c r="C84" s="7"/>
      <c r="D84" s="7"/>
      <c r="E84" s="7"/>
      <c r="F84" s="7"/>
    </row>
    <row r="104" ht="13.5" thickBot="1"/>
    <row r="105" ht="13.5" hidden="1" thickBot="1"/>
    <row r="106" spans="1:6" ht="21.75" thickBot="1" thickTop="1">
      <c r="A106" s="685" t="s">
        <v>583</v>
      </c>
      <c r="B106" s="686"/>
      <c r="C106" s="686"/>
      <c r="D106" s="686"/>
      <c r="E106" s="686"/>
      <c r="F106" s="687"/>
    </row>
    <row r="107" spans="1:6" ht="19.5" thickBot="1" thickTop="1">
      <c r="A107" s="292"/>
      <c r="B107" s="95" t="s">
        <v>305</v>
      </c>
      <c r="C107" s="690"/>
      <c r="D107" s="690"/>
      <c r="E107" s="690"/>
      <c r="F107" s="691"/>
    </row>
    <row r="108" spans="1:6" ht="24.75" thickBot="1" thickTop="1">
      <c r="A108" s="321"/>
      <c r="B108" s="303"/>
      <c r="C108" s="133" t="s">
        <v>670</v>
      </c>
      <c r="D108" s="133" t="s">
        <v>695</v>
      </c>
      <c r="E108" s="423" t="s">
        <v>674</v>
      </c>
      <c r="F108" s="299" t="s">
        <v>166</v>
      </c>
    </row>
    <row r="109" spans="1:6" ht="13.5" thickTop="1">
      <c r="A109" s="322">
        <v>1</v>
      </c>
      <c r="B109" s="96" t="s">
        <v>555</v>
      </c>
      <c r="C109" s="327"/>
      <c r="D109" s="327"/>
      <c r="E109" s="327"/>
      <c r="F109" s="328"/>
    </row>
    <row r="110" spans="1:6" ht="12.75">
      <c r="A110" s="322">
        <v>2</v>
      </c>
      <c r="B110" s="96" t="s">
        <v>543</v>
      </c>
      <c r="C110" s="327"/>
      <c r="D110" s="327"/>
      <c r="E110" s="327"/>
      <c r="F110" s="328"/>
    </row>
    <row r="111" spans="1:6" ht="12.75">
      <c r="A111" s="322">
        <v>3</v>
      </c>
      <c r="B111" s="96" t="s">
        <v>544</v>
      </c>
      <c r="C111" s="327"/>
      <c r="D111" s="327"/>
      <c r="E111" s="327"/>
      <c r="F111" s="328"/>
    </row>
    <row r="112" spans="1:6" ht="12.75">
      <c r="A112" s="322">
        <v>4</v>
      </c>
      <c r="B112" s="96" t="s">
        <v>52</v>
      </c>
      <c r="C112" s="327"/>
      <c r="D112" s="327"/>
      <c r="E112" s="327"/>
      <c r="F112" s="328"/>
    </row>
    <row r="113" spans="1:6" ht="12.75">
      <c r="A113" s="322">
        <v>5</v>
      </c>
      <c r="B113" s="96" t="s">
        <v>51</v>
      </c>
      <c r="C113" s="327"/>
      <c r="D113" s="327"/>
      <c r="E113" s="327"/>
      <c r="F113" s="328"/>
    </row>
    <row r="114" spans="1:6" ht="12.75">
      <c r="A114" s="322">
        <v>6</v>
      </c>
      <c r="B114" s="39"/>
      <c r="C114" s="329"/>
      <c r="D114" s="329"/>
      <c r="E114" s="329"/>
      <c r="F114" s="235"/>
    </row>
    <row r="115" spans="1:6" ht="12.75">
      <c r="A115" s="322">
        <v>7</v>
      </c>
      <c r="B115" s="39"/>
      <c r="C115" s="280"/>
      <c r="D115" s="280"/>
      <c r="E115" s="280"/>
      <c r="F115" s="235"/>
    </row>
    <row r="116" spans="1:6" ht="12.75">
      <c r="A116" s="322">
        <v>8</v>
      </c>
      <c r="B116" s="39"/>
      <c r="C116" s="280"/>
      <c r="D116" s="280"/>
      <c r="E116" s="280"/>
      <c r="F116" s="235"/>
    </row>
    <row r="117" spans="1:6" ht="12.75">
      <c r="A117" s="322">
        <v>9</v>
      </c>
      <c r="B117" s="39"/>
      <c r="C117" s="280"/>
      <c r="D117" s="280"/>
      <c r="E117" s="280"/>
      <c r="F117" s="235"/>
    </row>
    <row r="118" spans="1:6" ht="13.5" thickBot="1">
      <c r="A118" s="323">
        <v>10</v>
      </c>
      <c r="B118" s="143"/>
      <c r="C118" s="281"/>
      <c r="D118" s="281"/>
      <c r="E118" s="281"/>
      <c r="F118" s="237"/>
    </row>
    <row r="119" spans="1:6" ht="14.25" thickBot="1" thickTop="1">
      <c r="A119" s="679" t="s">
        <v>317</v>
      </c>
      <c r="B119" s="680"/>
      <c r="C119" s="330">
        <f>SUM(C109:C118)</f>
        <v>0</v>
      </c>
      <c r="D119" s="330">
        <f>SUM(D109:D118)</f>
        <v>0</v>
      </c>
      <c r="E119" s="330">
        <f>SUM(E109:E118)</f>
        <v>0</v>
      </c>
      <c r="F119" s="331">
        <f>SUM(F109:F118)</f>
        <v>0</v>
      </c>
    </row>
    <row r="120" spans="1:6" ht="14.25" thickBot="1" thickTop="1">
      <c r="A120" s="681" t="s">
        <v>156</v>
      </c>
      <c r="B120" s="682"/>
      <c r="C120" s="332">
        <f>IF(C119&lt;C183,C183-C119,0)</f>
        <v>0</v>
      </c>
      <c r="D120" s="332">
        <f>IF(D119&lt;D183,D183-D119,0)</f>
        <v>0</v>
      </c>
      <c r="E120" s="332">
        <f>IF(E119&lt;E183,E183-E119,0)</f>
        <v>0</v>
      </c>
      <c r="F120" s="333">
        <f>IF(F119&lt;F183,F183-F119,0)</f>
        <v>0</v>
      </c>
    </row>
    <row r="121" spans="1:6" ht="14.25" thickBot="1" thickTop="1">
      <c r="A121" s="675" t="s">
        <v>318</v>
      </c>
      <c r="B121" s="676"/>
      <c r="C121" s="334">
        <f>C119+C120</f>
        <v>0</v>
      </c>
      <c r="D121" s="334">
        <f>D119+D120</f>
        <v>0</v>
      </c>
      <c r="E121" s="334">
        <f>E119+E120</f>
        <v>0</v>
      </c>
      <c r="F121" s="335">
        <f>F119+F120</f>
        <v>0</v>
      </c>
    </row>
    <row r="122" spans="1:6" ht="14.25" thickBot="1" thickTop="1">
      <c r="A122" s="72"/>
      <c r="B122" s="6"/>
      <c r="C122" s="6"/>
      <c r="D122" s="6"/>
      <c r="E122" s="6"/>
      <c r="F122" s="6"/>
    </row>
    <row r="123" spans="1:6" ht="19.5" thickBot="1" thickTop="1">
      <c r="A123" s="304"/>
      <c r="B123" s="305" t="s">
        <v>138</v>
      </c>
      <c r="C123" s="6"/>
      <c r="D123" s="6"/>
      <c r="E123" s="6"/>
      <c r="F123" s="6"/>
    </row>
    <row r="124" spans="1:6" ht="24.75" thickBot="1" thickTop="1">
      <c r="A124" s="306"/>
      <c r="B124" s="307" t="s">
        <v>306</v>
      </c>
      <c r="C124" s="133" t="s">
        <v>670</v>
      </c>
      <c r="D124" s="133" t="s">
        <v>695</v>
      </c>
      <c r="E124" s="423" t="s">
        <v>674</v>
      </c>
      <c r="F124" s="299" t="s">
        <v>166</v>
      </c>
    </row>
    <row r="125" spans="1:6" ht="13.5" thickTop="1">
      <c r="A125" s="164">
        <v>1</v>
      </c>
      <c r="B125" s="303"/>
      <c r="C125" s="284"/>
      <c r="D125" s="284"/>
      <c r="E125" s="284"/>
      <c r="F125" s="233"/>
    </row>
    <row r="126" spans="1:6" ht="12.75">
      <c r="A126" s="166">
        <v>2</v>
      </c>
      <c r="B126" s="39"/>
      <c r="C126" s="280"/>
      <c r="D126" s="280"/>
      <c r="E126" s="280"/>
      <c r="F126" s="235"/>
    </row>
    <row r="127" spans="1:6" ht="12.75">
      <c r="A127" s="166">
        <v>3</v>
      </c>
      <c r="B127" s="39"/>
      <c r="C127" s="280"/>
      <c r="D127" s="280"/>
      <c r="E127" s="280"/>
      <c r="F127" s="235"/>
    </row>
    <row r="128" spans="1:6" ht="12.75">
      <c r="A128" s="166">
        <v>4</v>
      </c>
      <c r="B128" s="39"/>
      <c r="C128" s="280"/>
      <c r="D128" s="280"/>
      <c r="E128" s="280"/>
      <c r="F128" s="235"/>
    </row>
    <row r="129" spans="1:6" ht="12.75">
      <c r="A129" s="166">
        <v>5</v>
      </c>
      <c r="B129" s="39"/>
      <c r="C129" s="280"/>
      <c r="D129" s="280"/>
      <c r="E129" s="280"/>
      <c r="F129" s="235"/>
    </row>
    <row r="130" spans="1:6" ht="12.75">
      <c r="A130" s="166">
        <v>6</v>
      </c>
      <c r="B130" s="39"/>
      <c r="C130" s="280"/>
      <c r="D130" s="280"/>
      <c r="E130" s="280"/>
      <c r="F130" s="235"/>
    </row>
    <row r="131" spans="1:6" ht="12.75">
      <c r="A131" s="166">
        <v>7</v>
      </c>
      <c r="B131" s="39"/>
      <c r="C131" s="280"/>
      <c r="D131" s="280"/>
      <c r="E131" s="280"/>
      <c r="F131" s="235"/>
    </row>
    <row r="132" spans="1:6" ht="12.75">
      <c r="A132" s="166">
        <v>8</v>
      </c>
      <c r="B132" s="39"/>
      <c r="C132" s="280"/>
      <c r="D132" s="280"/>
      <c r="E132" s="280"/>
      <c r="F132" s="235"/>
    </row>
    <row r="133" spans="1:6" ht="12.75">
      <c r="A133" s="166">
        <v>9</v>
      </c>
      <c r="B133" s="39"/>
      <c r="C133" s="280"/>
      <c r="D133" s="280"/>
      <c r="E133" s="280"/>
      <c r="F133" s="235"/>
    </row>
    <row r="134" spans="1:6" ht="13.5" thickBot="1">
      <c r="A134" s="167">
        <v>10</v>
      </c>
      <c r="B134" s="143"/>
      <c r="C134" s="281"/>
      <c r="D134" s="281"/>
      <c r="E134" s="281"/>
      <c r="F134" s="237"/>
    </row>
    <row r="135" spans="1:6" ht="14.25" thickBot="1" thickTop="1">
      <c r="A135" s="639" t="s">
        <v>308</v>
      </c>
      <c r="B135" s="640"/>
      <c r="C135" s="282">
        <f>SUM(C125:C134)</f>
        <v>0</v>
      </c>
      <c r="D135" s="282">
        <f>SUM(D125:D134)</f>
        <v>0</v>
      </c>
      <c r="E135" s="282">
        <f>SUM(E125:E134)</f>
        <v>0</v>
      </c>
      <c r="F135" s="283">
        <f>SUM(F125:F134)</f>
        <v>0</v>
      </c>
    </row>
    <row r="136" spans="1:6" ht="14.25" thickBot="1" thickTop="1">
      <c r="A136" s="72"/>
      <c r="B136" s="6"/>
      <c r="C136" s="6"/>
      <c r="D136" s="6"/>
      <c r="E136" s="6"/>
      <c r="F136" s="6"/>
    </row>
    <row r="137" spans="1:6" ht="17.25" thickBot="1" thickTop="1">
      <c r="A137" s="301"/>
      <c r="B137" s="302" t="s">
        <v>307</v>
      </c>
      <c r="C137" s="296" t="s">
        <v>164</v>
      </c>
      <c r="D137" s="296" t="s">
        <v>164</v>
      </c>
      <c r="E137" s="296" t="s">
        <v>165</v>
      </c>
      <c r="F137" s="297" t="s">
        <v>166</v>
      </c>
    </row>
    <row r="138" spans="1:6" ht="13.5" thickTop="1">
      <c r="A138" s="181">
        <v>1</v>
      </c>
      <c r="B138" s="99"/>
      <c r="C138" s="278"/>
      <c r="D138" s="278"/>
      <c r="E138" s="278"/>
      <c r="F138" s="279"/>
    </row>
    <row r="139" spans="1:6" ht="12.75">
      <c r="A139" s="166">
        <v>2</v>
      </c>
      <c r="B139" s="39"/>
      <c r="C139" s="280"/>
      <c r="D139" s="280"/>
      <c r="E139" s="280"/>
      <c r="F139" s="235"/>
    </row>
    <row r="140" spans="1:6" ht="12.75">
      <c r="A140" s="166">
        <v>3</v>
      </c>
      <c r="B140" s="39"/>
      <c r="C140" s="280"/>
      <c r="D140" s="280"/>
      <c r="E140" s="280"/>
      <c r="F140" s="235"/>
    </row>
    <row r="141" spans="1:6" ht="12.75">
      <c r="A141" s="166">
        <v>4</v>
      </c>
      <c r="B141" s="39"/>
      <c r="C141" s="280"/>
      <c r="D141" s="280"/>
      <c r="E141" s="280"/>
      <c r="F141" s="235"/>
    </row>
    <row r="142" spans="1:6" ht="12.75">
      <c r="A142" s="166">
        <v>5</v>
      </c>
      <c r="B142" s="39"/>
      <c r="C142" s="280"/>
      <c r="D142" s="280"/>
      <c r="E142" s="280"/>
      <c r="F142" s="235"/>
    </row>
    <row r="143" spans="1:6" ht="12.75">
      <c r="A143" s="166">
        <v>6</v>
      </c>
      <c r="B143" s="39"/>
      <c r="C143" s="280"/>
      <c r="D143" s="280"/>
      <c r="E143" s="280"/>
      <c r="F143" s="235"/>
    </row>
    <row r="144" spans="1:6" ht="12.75">
      <c r="A144" s="166">
        <v>7</v>
      </c>
      <c r="B144" s="39"/>
      <c r="C144" s="280"/>
      <c r="D144" s="280"/>
      <c r="E144" s="280"/>
      <c r="F144" s="235"/>
    </row>
    <row r="145" spans="1:6" ht="12.75">
      <c r="A145" s="166">
        <v>8</v>
      </c>
      <c r="B145" s="39"/>
      <c r="C145" s="280"/>
      <c r="D145" s="280"/>
      <c r="E145" s="280"/>
      <c r="F145" s="235"/>
    </row>
    <row r="146" spans="1:6" ht="12.75">
      <c r="A146" s="166">
        <v>9</v>
      </c>
      <c r="B146" s="39"/>
      <c r="C146" s="280"/>
      <c r="D146" s="280"/>
      <c r="E146" s="280"/>
      <c r="F146" s="235"/>
    </row>
    <row r="147" spans="1:6" ht="13.5" thickBot="1">
      <c r="A147" s="167">
        <v>10</v>
      </c>
      <c r="B147" s="143"/>
      <c r="C147" s="281"/>
      <c r="D147" s="281"/>
      <c r="E147" s="281"/>
      <c r="F147" s="237"/>
    </row>
    <row r="148" spans="1:6" ht="14.25" thickBot="1" thickTop="1">
      <c r="A148" s="639" t="s">
        <v>309</v>
      </c>
      <c r="B148" s="640"/>
      <c r="C148" s="282">
        <f>SUM(C138:C147)</f>
        <v>0</v>
      </c>
      <c r="D148" s="282">
        <f>SUM(D138:D147)</f>
        <v>0</v>
      </c>
      <c r="E148" s="282">
        <f>SUM(E138:E147)</f>
        <v>0</v>
      </c>
      <c r="F148" s="283">
        <f>SUM(F138:F147)</f>
        <v>0</v>
      </c>
    </row>
    <row r="149" spans="1:6" ht="13.5" thickTop="1">
      <c r="A149" s="5"/>
      <c r="B149" s="5"/>
      <c r="C149" s="72"/>
      <c r="D149" s="72"/>
      <c r="E149" s="72"/>
      <c r="F149" s="72"/>
    </row>
    <row r="150" spans="1:6" ht="12.75">
      <c r="A150" s="5"/>
      <c r="B150" s="5"/>
      <c r="C150" s="72"/>
      <c r="D150" s="72"/>
      <c r="E150" s="72"/>
      <c r="F150" s="72"/>
    </row>
    <row r="151" spans="1:6" ht="12.75">
      <c r="A151" s="5"/>
      <c r="B151" s="5"/>
      <c r="C151" s="72"/>
      <c r="D151" s="72"/>
      <c r="E151" s="72"/>
      <c r="F151" s="72"/>
    </row>
    <row r="152" spans="1:6" ht="12.75">
      <c r="A152" s="5"/>
      <c r="B152" s="5"/>
      <c r="C152" s="72"/>
      <c r="D152" s="72"/>
      <c r="E152" s="72"/>
      <c r="F152" s="72"/>
    </row>
    <row r="153" spans="1:6" ht="12.75">
      <c r="A153" s="5"/>
      <c r="B153" s="5"/>
      <c r="C153" s="72"/>
      <c r="D153" s="72"/>
      <c r="E153" s="72"/>
      <c r="F153" s="72"/>
    </row>
    <row r="154" spans="1:6" ht="12.75">
      <c r="A154" s="5"/>
      <c r="B154" s="5"/>
      <c r="C154" s="72"/>
      <c r="D154" s="72"/>
      <c r="E154" s="72"/>
      <c r="F154" s="72"/>
    </row>
    <row r="155" spans="1:6" ht="12.75">
      <c r="A155" s="5"/>
      <c r="B155" s="5"/>
      <c r="C155" s="72"/>
      <c r="D155" s="72"/>
      <c r="E155" s="72"/>
      <c r="F155" s="72"/>
    </row>
    <row r="156" spans="1:6" ht="13.5" thickBot="1">
      <c r="A156" s="72"/>
      <c r="B156" s="6"/>
      <c r="C156" s="6"/>
      <c r="D156" s="6"/>
      <c r="E156" s="6"/>
      <c r="F156" s="6"/>
    </row>
    <row r="157" spans="1:6" ht="17.25" thickBot="1" thickTop="1">
      <c r="A157" s="301"/>
      <c r="B157" s="302" t="s">
        <v>310</v>
      </c>
      <c r="C157" s="296" t="s">
        <v>164</v>
      </c>
      <c r="D157" s="296" t="s">
        <v>164</v>
      </c>
      <c r="E157" s="296" t="s">
        <v>165</v>
      </c>
      <c r="F157" s="297" t="s">
        <v>166</v>
      </c>
    </row>
    <row r="158" spans="1:6" ht="13.5" thickTop="1">
      <c r="A158" s="164">
        <v>1</v>
      </c>
      <c r="B158" s="303"/>
      <c r="C158" s="284"/>
      <c r="D158" s="284"/>
      <c r="E158" s="284"/>
      <c r="F158" s="233"/>
    </row>
    <row r="159" spans="1:6" ht="12.75">
      <c r="A159" s="166">
        <v>2</v>
      </c>
      <c r="B159" s="39"/>
      <c r="C159" s="280"/>
      <c r="D159" s="280"/>
      <c r="E159" s="280"/>
      <c r="F159" s="235"/>
    </row>
    <row r="160" spans="1:6" ht="12.75">
      <c r="A160" s="166">
        <v>3</v>
      </c>
      <c r="B160" s="39"/>
      <c r="C160" s="280"/>
      <c r="D160" s="280"/>
      <c r="E160" s="280"/>
      <c r="F160" s="235"/>
    </row>
    <row r="161" spans="1:6" ht="12.75">
      <c r="A161" s="166">
        <v>4</v>
      </c>
      <c r="B161" s="39"/>
      <c r="C161" s="280"/>
      <c r="D161" s="280"/>
      <c r="E161" s="280"/>
      <c r="F161" s="235"/>
    </row>
    <row r="162" spans="1:6" ht="12.75">
      <c r="A162" s="166">
        <v>5</v>
      </c>
      <c r="B162" s="39"/>
      <c r="C162" s="280"/>
      <c r="D162" s="280"/>
      <c r="E162" s="280"/>
      <c r="F162" s="235"/>
    </row>
    <row r="163" spans="1:6" ht="12.75">
      <c r="A163" s="166">
        <v>6</v>
      </c>
      <c r="B163" s="39"/>
      <c r="C163" s="280"/>
      <c r="D163" s="280"/>
      <c r="E163" s="280"/>
      <c r="F163" s="235"/>
    </row>
    <row r="164" spans="1:6" ht="12.75">
      <c r="A164" s="166">
        <v>7</v>
      </c>
      <c r="B164" s="39"/>
      <c r="C164" s="280"/>
      <c r="D164" s="280"/>
      <c r="E164" s="280"/>
      <c r="F164" s="235"/>
    </row>
    <row r="165" spans="1:6" ht="12.75">
      <c r="A165" s="166">
        <v>8</v>
      </c>
      <c r="B165" s="39"/>
      <c r="C165" s="280"/>
      <c r="D165" s="280"/>
      <c r="E165" s="280"/>
      <c r="F165" s="235"/>
    </row>
    <row r="166" spans="1:6" ht="12.75">
      <c r="A166" s="166">
        <v>9</v>
      </c>
      <c r="B166" s="39"/>
      <c r="C166" s="280"/>
      <c r="D166" s="280"/>
      <c r="E166" s="280"/>
      <c r="F166" s="235"/>
    </row>
    <row r="167" spans="1:6" ht="13.5" thickBot="1">
      <c r="A167" s="167">
        <v>10</v>
      </c>
      <c r="B167" s="143"/>
      <c r="C167" s="281"/>
      <c r="D167" s="281"/>
      <c r="E167" s="281"/>
      <c r="F167" s="237"/>
    </row>
    <row r="168" spans="1:6" ht="14.25" thickBot="1" thickTop="1">
      <c r="A168" s="639" t="s">
        <v>312</v>
      </c>
      <c r="B168" s="640"/>
      <c r="C168" s="282">
        <f>SUM(C158:C167)</f>
        <v>0</v>
      </c>
      <c r="D168" s="282">
        <f>SUM(D158:D167)</f>
        <v>0</v>
      </c>
      <c r="E168" s="282">
        <f>SUM(E158:E167)</f>
        <v>0</v>
      </c>
      <c r="F168" s="283">
        <f>SUM(F158:F167)</f>
        <v>0</v>
      </c>
    </row>
    <row r="169" spans="1:6" ht="14.25" thickBot="1" thickTop="1">
      <c r="A169" s="72"/>
      <c r="B169" s="6"/>
      <c r="C169" s="6"/>
      <c r="D169" s="6"/>
      <c r="E169" s="6"/>
      <c r="F169" s="6"/>
    </row>
    <row r="170" spans="1:6" ht="24.75" thickBot="1" thickTop="1">
      <c r="A170" s="301"/>
      <c r="B170" s="302" t="s">
        <v>311</v>
      </c>
      <c r="C170" s="133" t="s">
        <v>670</v>
      </c>
      <c r="D170" s="133" t="s">
        <v>695</v>
      </c>
      <c r="E170" s="423" t="s">
        <v>674</v>
      </c>
      <c r="F170" s="299" t="s">
        <v>166</v>
      </c>
    </row>
    <row r="171" spans="1:6" ht="13.5" thickTop="1">
      <c r="A171" s="164">
        <v>1</v>
      </c>
      <c r="B171" s="303" t="s">
        <v>545</v>
      </c>
      <c r="C171" s="35"/>
      <c r="D171" s="284"/>
      <c r="E171" s="284"/>
      <c r="F171" s="233"/>
    </row>
    <row r="172" spans="1:6" ht="12.75">
      <c r="A172" s="166">
        <v>2</v>
      </c>
      <c r="B172" s="39"/>
      <c r="C172" s="280"/>
      <c r="D172" s="280"/>
      <c r="E172" s="280"/>
      <c r="F172" s="235"/>
    </row>
    <row r="173" spans="1:6" ht="12.75">
      <c r="A173" s="166">
        <v>3</v>
      </c>
      <c r="B173" s="39"/>
      <c r="C173" s="280"/>
      <c r="D173" s="280"/>
      <c r="E173" s="280"/>
      <c r="F173" s="235"/>
    </row>
    <row r="174" spans="1:6" ht="12.75">
      <c r="A174" s="166">
        <v>4</v>
      </c>
      <c r="B174" s="39"/>
      <c r="C174" s="280"/>
      <c r="D174" s="280"/>
      <c r="E174" s="280"/>
      <c r="F174" s="235"/>
    </row>
    <row r="175" spans="1:6" ht="12.75">
      <c r="A175" s="166">
        <v>5</v>
      </c>
      <c r="B175" s="39"/>
      <c r="C175" s="280"/>
      <c r="D175" s="280"/>
      <c r="E175" s="280"/>
      <c r="F175" s="235"/>
    </row>
    <row r="176" spans="1:6" ht="12.75">
      <c r="A176" s="166">
        <v>6</v>
      </c>
      <c r="B176" s="39"/>
      <c r="C176" s="280"/>
      <c r="D176" s="280"/>
      <c r="E176" s="280"/>
      <c r="F176" s="235"/>
    </row>
    <row r="177" spans="1:6" ht="12.75">
      <c r="A177" s="166">
        <v>7</v>
      </c>
      <c r="B177" s="39"/>
      <c r="C177" s="280"/>
      <c r="D177" s="280"/>
      <c r="E177" s="280"/>
      <c r="F177" s="235"/>
    </row>
    <row r="178" spans="1:6" ht="12.75">
      <c r="A178" s="166">
        <v>8</v>
      </c>
      <c r="B178" s="39"/>
      <c r="C178" s="280"/>
      <c r="D178" s="280"/>
      <c r="E178" s="280"/>
      <c r="F178" s="235"/>
    </row>
    <row r="179" spans="1:6" ht="12.75">
      <c r="A179" s="166">
        <v>9</v>
      </c>
      <c r="B179" s="39"/>
      <c r="C179" s="280"/>
      <c r="D179" s="280"/>
      <c r="E179" s="280"/>
      <c r="F179" s="235"/>
    </row>
    <row r="180" spans="1:6" ht="13.5" thickBot="1">
      <c r="A180" s="167">
        <v>10</v>
      </c>
      <c r="B180" s="143"/>
      <c r="C180" s="281"/>
      <c r="D180" s="281"/>
      <c r="E180" s="281"/>
      <c r="F180" s="237"/>
    </row>
    <row r="181" spans="1:6" ht="14.25" thickBot="1" thickTop="1">
      <c r="A181" s="683" t="s">
        <v>313</v>
      </c>
      <c r="B181" s="684"/>
      <c r="C181" s="282">
        <f>SUM(C171:C180)</f>
        <v>0</v>
      </c>
      <c r="D181" s="282">
        <f>SUM(D171:D180)</f>
        <v>0</v>
      </c>
      <c r="E181" s="282">
        <f>SUM(E171:E180)</f>
        <v>0</v>
      </c>
      <c r="F181" s="283">
        <f>SUM(F171:F180)</f>
        <v>0</v>
      </c>
    </row>
    <row r="182" spans="1:6" ht="14.25" thickBot="1" thickTop="1">
      <c r="A182" s="72"/>
      <c r="B182" s="6"/>
      <c r="C182" s="6"/>
      <c r="D182" s="6"/>
      <c r="E182" s="6"/>
      <c r="F182" s="6"/>
    </row>
    <row r="183" spans="1:6" ht="14.25" thickBot="1" thickTop="1">
      <c r="A183" s="679" t="s">
        <v>319</v>
      </c>
      <c r="B183" s="680"/>
      <c r="C183" s="330">
        <f>C135+C148+C168+C181</f>
        <v>0</v>
      </c>
      <c r="D183" s="330">
        <f>D135+D148+D168+D181</f>
        <v>0</v>
      </c>
      <c r="E183" s="330">
        <f>E135+E148+E168+E181</f>
        <v>0</v>
      </c>
      <c r="F183" s="331">
        <f>F135+F148+F168+F181</f>
        <v>0</v>
      </c>
    </row>
    <row r="184" spans="1:6" ht="14.25" thickBot="1" thickTop="1">
      <c r="A184" s="681" t="s">
        <v>145</v>
      </c>
      <c r="B184" s="682"/>
      <c r="C184" s="332">
        <f>IF(C119&gt;C183,C119-C183,0)</f>
        <v>0</v>
      </c>
      <c r="D184" s="332">
        <f>IF(D119&gt;D183,D119-D183,0)</f>
        <v>0</v>
      </c>
      <c r="E184" s="332">
        <f>IF(E119&gt;E183,E119-E183,0)</f>
        <v>0</v>
      </c>
      <c r="F184" s="333">
        <f>IF(F119&gt;F183,F119-F183,0)</f>
        <v>0</v>
      </c>
    </row>
    <row r="185" spans="1:6" ht="14.25" thickBot="1" thickTop="1">
      <c r="A185" s="675" t="s">
        <v>318</v>
      </c>
      <c r="B185" s="676"/>
      <c r="C185" s="334">
        <f>C183+C184</f>
        <v>0</v>
      </c>
      <c r="D185" s="334">
        <f>D183+D184</f>
        <v>0</v>
      </c>
      <c r="E185" s="334">
        <f>E183+E184</f>
        <v>0</v>
      </c>
      <c r="F185" s="335">
        <f>F183+F184</f>
        <v>0</v>
      </c>
    </row>
    <row r="186" ht="13.5" thickTop="1"/>
    <row r="212" ht="13.5" thickBot="1"/>
    <row r="213" spans="1:6" ht="21.75" thickBot="1" thickTop="1">
      <c r="A213" s="685" t="s">
        <v>574</v>
      </c>
      <c r="B213" s="686"/>
      <c r="C213" s="686"/>
      <c r="D213" s="686"/>
      <c r="E213" s="686"/>
      <c r="F213" s="687"/>
    </row>
    <row r="214" spans="1:6" ht="19.5" thickBot="1" thickTop="1">
      <c r="A214" s="292"/>
      <c r="B214" s="95" t="s">
        <v>305</v>
      </c>
      <c r="C214" s="690"/>
      <c r="D214" s="690"/>
      <c r="E214" s="690"/>
      <c r="F214" s="691"/>
    </row>
    <row r="215" spans="1:6" ht="14.25" thickBot="1" thickTop="1">
      <c r="A215" s="310"/>
      <c r="B215" s="295"/>
      <c r="C215" s="296" t="s">
        <v>647</v>
      </c>
      <c r="D215" s="296" t="s">
        <v>164</v>
      </c>
      <c r="E215" s="296" t="s">
        <v>165</v>
      </c>
      <c r="F215" s="297" t="s">
        <v>166</v>
      </c>
    </row>
    <row r="216" spans="1:6" ht="13.5" thickTop="1">
      <c r="A216" s="324">
        <v>1</v>
      </c>
      <c r="B216" s="294" t="s">
        <v>180</v>
      </c>
      <c r="C216" s="336"/>
      <c r="D216" s="336"/>
      <c r="E216" s="336"/>
      <c r="F216" s="337"/>
    </row>
    <row r="217" spans="1:6" ht="12.75">
      <c r="A217" s="322">
        <v>2</v>
      </c>
      <c r="B217" s="96" t="s">
        <v>181</v>
      </c>
      <c r="C217" s="327"/>
      <c r="D217" s="327"/>
      <c r="E217" s="327"/>
      <c r="F217" s="328"/>
    </row>
    <row r="218" spans="1:6" ht="12.75">
      <c r="A218" s="322">
        <v>3</v>
      </c>
      <c r="B218" s="96" t="s">
        <v>182</v>
      </c>
      <c r="C218" s="327"/>
      <c r="D218" s="327"/>
      <c r="E218" s="327"/>
      <c r="F218" s="328"/>
    </row>
    <row r="219" spans="1:6" ht="12.75">
      <c r="A219" s="322">
        <v>4</v>
      </c>
      <c r="B219" s="96" t="s">
        <v>52</v>
      </c>
      <c r="C219" s="327"/>
      <c r="D219" s="327"/>
      <c r="E219" s="327"/>
      <c r="F219" s="328"/>
    </row>
    <row r="220" spans="1:6" ht="12.75">
      <c r="A220" s="322">
        <v>5</v>
      </c>
      <c r="B220" s="96" t="s">
        <v>51</v>
      </c>
      <c r="C220" s="327"/>
      <c r="D220" s="327"/>
      <c r="E220" s="327"/>
      <c r="F220" s="328"/>
    </row>
    <row r="221" spans="1:6" ht="12.75">
      <c r="A221" s="322">
        <v>6</v>
      </c>
      <c r="B221" s="39"/>
      <c r="C221" s="329"/>
      <c r="D221" s="280"/>
      <c r="E221" s="280"/>
      <c r="F221" s="235"/>
    </row>
    <row r="222" spans="1:6" ht="12.75">
      <c r="A222" s="322">
        <v>7</v>
      </c>
      <c r="B222" s="39"/>
      <c r="C222" s="280"/>
      <c r="D222" s="280"/>
      <c r="E222" s="280"/>
      <c r="F222" s="235"/>
    </row>
    <row r="223" spans="1:6" ht="12.75">
      <c r="A223" s="322">
        <v>8</v>
      </c>
      <c r="B223" s="39"/>
      <c r="C223" s="280"/>
      <c r="D223" s="280"/>
      <c r="E223" s="280"/>
      <c r="F223" s="235"/>
    </row>
    <row r="224" spans="1:6" ht="12.75">
      <c r="A224" s="322">
        <v>9</v>
      </c>
      <c r="B224" s="39"/>
      <c r="C224" s="280"/>
      <c r="D224" s="280"/>
      <c r="E224" s="280"/>
      <c r="F224" s="235"/>
    </row>
    <row r="225" spans="1:6" ht="13.5" thickBot="1">
      <c r="A225" s="323">
        <v>10</v>
      </c>
      <c r="B225" s="143"/>
      <c r="C225" s="281"/>
      <c r="D225" s="281"/>
      <c r="E225" s="281"/>
      <c r="F225" s="237"/>
    </row>
    <row r="226" spans="1:6" ht="14.25" thickBot="1" thickTop="1">
      <c r="A226" s="679" t="s">
        <v>320</v>
      </c>
      <c r="B226" s="680"/>
      <c r="C226" s="330">
        <f>SUM(C216:C225)</f>
        <v>0</v>
      </c>
      <c r="D226" s="330">
        <f>SUM(D216:D225)</f>
        <v>0</v>
      </c>
      <c r="E226" s="330">
        <f>SUM(E216:E225)</f>
        <v>0</v>
      </c>
      <c r="F226" s="331">
        <f>SUM(F216:F225)</f>
        <v>0</v>
      </c>
    </row>
    <row r="227" spans="1:6" ht="14.25" thickBot="1" thickTop="1">
      <c r="A227" s="681" t="s">
        <v>156</v>
      </c>
      <c r="B227" s="682"/>
      <c r="C227" s="332">
        <f>IF(C226-C290,C290-C226,0)</f>
        <v>0</v>
      </c>
      <c r="D227" s="332">
        <f>IF(D226-D290,D290-D226,0)</f>
        <v>0</v>
      </c>
      <c r="E227" s="332">
        <f>IF(E226-E290,E290-E226,0)</f>
        <v>0</v>
      </c>
      <c r="F227" s="333">
        <f>IF(F226-F290,F290-F226,0)</f>
        <v>0</v>
      </c>
    </row>
    <row r="228" spans="1:6" ht="14.25" thickBot="1" thickTop="1">
      <c r="A228" s="675" t="s">
        <v>321</v>
      </c>
      <c r="B228" s="676"/>
      <c r="C228" s="334">
        <f>C226+C227</f>
        <v>0</v>
      </c>
      <c r="D228" s="334">
        <f>D226+D227</f>
        <v>0</v>
      </c>
      <c r="E228" s="334">
        <f>E226+E227</f>
        <v>0</v>
      </c>
      <c r="F228" s="335">
        <f>F226+F227</f>
        <v>0</v>
      </c>
    </row>
    <row r="229" spans="1:6" ht="14.25" thickBot="1" thickTop="1">
      <c r="A229" s="72"/>
      <c r="B229" s="6"/>
      <c r="C229" s="6"/>
      <c r="D229" s="6"/>
      <c r="E229" s="6"/>
      <c r="F229" s="6"/>
    </row>
    <row r="230" spans="1:6" ht="19.5" thickBot="1" thickTop="1">
      <c r="A230" s="304"/>
      <c r="B230" s="305" t="s">
        <v>138</v>
      </c>
      <c r="C230" s="6"/>
      <c r="D230" s="6"/>
      <c r="E230" s="6"/>
      <c r="F230" s="6"/>
    </row>
    <row r="231" spans="1:6" ht="17.25" thickBot="1" thickTop="1">
      <c r="A231" s="306"/>
      <c r="B231" s="307" t="s">
        <v>306</v>
      </c>
      <c r="C231" s="308" t="s">
        <v>164</v>
      </c>
      <c r="D231" s="308" t="s">
        <v>164</v>
      </c>
      <c r="E231" s="308" t="s">
        <v>165</v>
      </c>
      <c r="F231" s="309" t="s">
        <v>166</v>
      </c>
    </row>
    <row r="232" spans="1:6" ht="13.5" thickTop="1">
      <c r="A232" s="164">
        <v>1</v>
      </c>
      <c r="B232" s="303"/>
      <c r="C232" s="284"/>
      <c r="D232" s="284"/>
      <c r="E232" s="284"/>
      <c r="F232" s="233"/>
    </row>
    <row r="233" spans="1:6" ht="12.75">
      <c r="A233" s="166">
        <v>2</v>
      </c>
      <c r="B233" s="39"/>
      <c r="C233" s="280"/>
      <c r="D233" s="280"/>
      <c r="E233" s="280"/>
      <c r="F233" s="235"/>
    </row>
    <row r="234" spans="1:6" ht="12.75">
      <c r="A234" s="166">
        <v>3</v>
      </c>
      <c r="B234" s="39"/>
      <c r="C234" s="280"/>
      <c r="D234" s="280"/>
      <c r="E234" s="280"/>
      <c r="F234" s="235"/>
    </row>
    <row r="235" spans="1:6" ht="12.75">
      <c r="A235" s="166">
        <v>4</v>
      </c>
      <c r="B235" s="39"/>
      <c r="C235" s="280"/>
      <c r="D235" s="280"/>
      <c r="E235" s="280"/>
      <c r="F235" s="235"/>
    </row>
    <row r="236" spans="1:6" ht="12.75">
      <c r="A236" s="166">
        <v>5</v>
      </c>
      <c r="B236" s="39"/>
      <c r="C236" s="280"/>
      <c r="D236" s="280"/>
      <c r="E236" s="280"/>
      <c r="F236" s="235"/>
    </row>
    <row r="237" spans="1:6" ht="12.75">
      <c r="A237" s="166">
        <v>6</v>
      </c>
      <c r="B237" s="39"/>
      <c r="C237" s="280"/>
      <c r="D237" s="280"/>
      <c r="E237" s="280"/>
      <c r="F237" s="235"/>
    </row>
    <row r="238" spans="1:6" ht="12.75">
      <c r="A238" s="166">
        <v>7</v>
      </c>
      <c r="B238" s="39"/>
      <c r="C238" s="280"/>
      <c r="D238" s="280"/>
      <c r="E238" s="280"/>
      <c r="F238" s="235"/>
    </row>
    <row r="239" spans="1:6" ht="12.75">
      <c r="A239" s="166">
        <v>8</v>
      </c>
      <c r="B239" s="39"/>
      <c r="C239" s="280"/>
      <c r="D239" s="280"/>
      <c r="E239" s="280"/>
      <c r="F239" s="235"/>
    </row>
    <row r="240" spans="1:6" ht="12.75">
      <c r="A240" s="166">
        <v>9</v>
      </c>
      <c r="B240" s="39"/>
      <c r="C240" s="280"/>
      <c r="D240" s="280"/>
      <c r="E240" s="280"/>
      <c r="F240" s="235"/>
    </row>
    <row r="241" spans="1:6" ht="13.5" thickBot="1">
      <c r="A241" s="167">
        <v>10</v>
      </c>
      <c r="B241" s="143"/>
      <c r="C241" s="281"/>
      <c r="D241" s="281"/>
      <c r="E241" s="281"/>
      <c r="F241" s="237"/>
    </row>
    <row r="242" spans="1:6" ht="14.25" thickBot="1" thickTop="1">
      <c r="A242" s="639" t="s">
        <v>308</v>
      </c>
      <c r="B242" s="640"/>
      <c r="C242" s="282">
        <f>SUM(C232:C241)</f>
        <v>0</v>
      </c>
      <c r="D242" s="282">
        <f>SUM(D232:D241)</f>
        <v>0</v>
      </c>
      <c r="E242" s="282">
        <f>SUM(E232:E241)</f>
        <v>0</v>
      </c>
      <c r="F242" s="283">
        <f>SUM(F232:F241)</f>
        <v>0</v>
      </c>
    </row>
    <row r="243" spans="1:6" ht="14.25" thickBot="1" thickTop="1">
      <c r="A243" s="72"/>
      <c r="B243" s="6"/>
      <c r="C243" s="6"/>
      <c r="D243" s="6"/>
      <c r="E243" s="6"/>
      <c r="F243" s="6"/>
    </row>
    <row r="244" spans="1:6" ht="17.25" thickBot="1" thickTop="1">
      <c r="A244" s="311"/>
      <c r="B244" s="312" t="s">
        <v>307</v>
      </c>
      <c r="C244" s="298" t="s">
        <v>164</v>
      </c>
      <c r="D244" s="298" t="s">
        <v>164</v>
      </c>
      <c r="E244" s="298" t="s">
        <v>165</v>
      </c>
      <c r="F244" s="299" t="s">
        <v>166</v>
      </c>
    </row>
    <row r="245" spans="1:6" ht="13.5" thickTop="1">
      <c r="A245" s="164">
        <v>1</v>
      </c>
      <c r="B245" s="303"/>
      <c r="C245" s="284"/>
      <c r="D245" s="284"/>
      <c r="E245" s="284"/>
      <c r="F245" s="233"/>
    </row>
    <row r="246" spans="1:6" ht="12.75">
      <c r="A246" s="166">
        <v>2</v>
      </c>
      <c r="B246" s="39"/>
      <c r="C246" s="280"/>
      <c r="D246" s="280"/>
      <c r="E246" s="280"/>
      <c r="F246" s="235"/>
    </row>
    <row r="247" spans="1:6" ht="12.75">
      <c r="A247" s="166">
        <v>3</v>
      </c>
      <c r="B247" s="39"/>
      <c r="C247" s="280"/>
      <c r="D247" s="280"/>
      <c r="E247" s="280"/>
      <c r="F247" s="235"/>
    </row>
    <row r="248" spans="1:6" ht="12.75">
      <c r="A248" s="166">
        <v>4</v>
      </c>
      <c r="B248" s="39"/>
      <c r="C248" s="280"/>
      <c r="D248" s="280"/>
      <c r="E248" s="280"/>
      <c r="F248" s="235"/>
    </row>
    <row r="249" spans="1:6" ht="12.75">
      <c r="A249" s="166">
        <v>5</v>
      </c>
      <c r="B249" s="39"/>
      <c r="C249" s="280"/>
      <c r="D249" s="280"/>
      <c r="E249" s="280"/>
      <c r="F249" s="235"/>
    </row>
    <row r="250" spans="1:6" ht="12.75">
      <c r="A250" s="166">
        <v>6</v>
      </c>
      <c r="B250" s="39"/>
      <c r="C250" s="280"/>
      <c r="D250" s="280"/>
      <c r="E250" s="280"/>
      <c r="F250" s="235"/>
    </row>
    <row r="251" spans="1:6" ht="12.75">
      <c r="A251" s="166">
        <v>7</v>
      </c>
      <c r="B251" s="39"/>
      <c r="C251" s="280"/>
      <c r="D251" s="280"/>
      <c r="E251" s="280"/>
      <c r="F251" s="235"/>
    </row>
    <row r="252" spans="1:6" ht="12.75">
      <c r="A252" s="166">
        <v>8</v>
      </c>
      <c r="B252" s="39"/>
      <c r="C252" s="280"/>
      <c r="D252" s="280"/>
      <c r="E252" s="280"/>
      <c r="F252" s="235"/>
    </row>
    <row r="253" spans="1:6" ht="12.75">
      <c r="A253" s="166">
        <v>9</v>
      </c>
      <c r="B253" s="39"/>
      <c r="C253" s="280"/>
      <c r="D253" s="280"/>
      <c r="E253" s="280"/>
      <c r="F253" s="235"/>
    </row>
    <row r="254" spans="1:6" ht="13.5" thickBot="1">
      <c r="A254" s="167">
        <v>10</v>
      </c>
      <c r="B254" s="143"/>
      <c r="C254" s="281"/>
      <c r="D254" s="281"/>
      <c r="E254" s="281"/>
      <c r="F254" s="237"/>
    </row>
    <row r="255" spans="1:6" ht="14.25" thickBot="1" thickTop="1">
      <c r="A255" s="639" t="s">
        <v>309</v>
      </c>
      <c r="B255" s="640"/>
      <c r="C255" s="282">
        <f>SUM(C245:C254)</f>
        <v>0</v>
      </c>
      <c r="D255" s="282">
        <f>SUM(D245:D254)</f>
        <v>0</v>
      </c>
      <c r="E255" s="282">
        <f>SUM(E245:E254)</f>
        <v>0</v>
      </c>
      <c r="F255" s="283">
        <f>SUM(F245:F254)</f>
        <v>0</v>
      </c>
    </row>
    <row r="256" spans="1:6" ht="13.5" thickTop="1">
      <c r="A256" s="5"/>
      <c r="B256" s="5"/>
      <c r="C256" s="72"/>
      <c r="D256" s="72"/>
      <c r="E256" s="72"/>
      <c r="F256" s="72"/>
    </row>
    <row r="257" spans="1:6" ht="12.75">
      <c r="A257" s="5"/>
      <c r="B257" s="5"/>
      <c r="C257" s="72"/>
      <c r="D257" s="72"/>
      <c r="E257" s="72"/>
      <c r="F257" s="72"/>
    </row>
    <row r="258" spans="1:6" ht="12.75">
      <c r="A258" s="5"/>
      <c r="B258" s="5"/>
      <c r="C258" s="72"/>
      <c r="D258" s="72"/>
      <c r="E258" s="72"/>
      <c r="F258" s="72"/>
    </row>
    <row r="259" spans="1:6" ht="12.75">
      <c r="A259" s="5"/>
      <c r="B259" s="5"/>
      <c r="C259" s="72"/>
      <c r="D259" s="72"/>
      <c r="E259" s="72"/>
      <c r="F259" s="72"/>
    </row>
    <row r="260" spans="1:6" ht="12.75">
      <c r="A260" s="5"/>
      <c r="B260" s="5"/>
      <c r="C260" s="72"/>
      <c r="D260" s="72"/>
      <c r="E260" s="72"/>
      <c r="F260" s="72"/>
    </row>
    <row r="261" spans="1:6" ht="12.75">
      <c r="A261" s="5"/>
      <c r="B261" s="5"/>
      <c r="C261" s="72"/>
      <c r="D261" s="72"/>
      <c r="E261" s="72"/>
      <c r="F261" s="72"/>
    </row>
    <row r="262" spans="1:6" ht="12.75">
      <c r="A262" s="5"/>
      <c r="B262" s="5"/>
      <c r="C262" s="72"/>
      <c r="D262" s="72"/>
      <c r="E262" s="72"/>
      <c r="F262" s="72"/>
    </row>
    <row r="263" spans="1:6" ht="13.5" thickBot="1">
      <c r="A263" s="72"/>
      <c r="B263" s="6"/>
      <c r="C263" s="6"/>
      <c r="D263" s="6"/>
      <c r="E263" s="6"/>
      <c r="F263" s="6"/>
    </row>
    <row r="264" spans="1:6" ht="17.25" thickBot="1" thickTop="1">
      <c r="A264" s="311"/>
      <c r="B264" s="312" t="s">
        <v>310</v>
      </c>
      <c r="C264" s="298" t="s">
        <v>571</v>
      </c>
      <c r="D264" s="298" t="s">
        <v>164</v>
      </c>
      <c r="E264" s="298" t="s">
        <v>165</v>
      </c>
      <c r="F264" s="299" t="s">
        <v>166</v>
      </c>
    </row>
    <row r="265" spans="1:6" ht="13.5" thickTop="1">
      <c r="A265" s="164">
        <v>1</v>
      </c>
      <c r="B265" s="303"/>
      <c r="C265" s="284"/>
      <c r="D265" s="284"/>
      <c r="E265" s="284"/>
      <c r="F265" s="233"/>
    </row>
    <row r="266" spans="1:6" ht="12.75">
      <c r="A266" s="166">
        <v>2</v>
      </c>
      <c r="B266" s="39"/>
      <c r="C266" s="280"/>
      <c r="D266" s="280"/>
      <c r="E266" s="280"/>
      <c r="F266" s="235"/>
    </row>
    <row r="267" spans="1:6" ht="12.75">
      <c r="A267" s="166">
        <v>3</v>
      </c>
      <c r="B267" s="39"/>
      <c r="C267" s="280"/>
      <c r="D267" s="280"/>
      <c r="E267" s="280"/>
      <c r="F267" s="235"/>
    </row>
    <row r="268" spans="1:6" ht="12.75">
      <c r="A268" s="166">
        <v>4</v>
      </c>
      <c r="B268" s="39"/>
      <c r="C268" s="280"/>
      <c r="D268" s="280"/>
      <c r="E268" s="280"/>
      <c r="F268" s="235"/>
    </row>
    <row r="269" spans="1:6" ht="12.75">
      <c r="A269" s="166">
        <v>5</v>
      </c>
      <c r="B269" s="39"/>
      <c r="C269" s="280"/>
      <c r="D269" s="280"/>
      <c r="E269" s="280"/>
      <c r="F269" s="235"/>
    </row>
    <row r="270" spans="1:6" ht="12.75">
      <c r="A270" s="166">
        <v>6</v>
      </c>
      <c r="B270" s="39"/>
      <c r="C270" s="280"/>
      <c r="D270" s="280"/>
      <c r="E270" s="280"/>
      <c r="F270" s="235"/>
    </row>
    <row r="271" spans="1:6" ht="12.75">
      <c r="A271" s="166">
        <v>7</v>
      </c>
      <c r="B271" s="39"/>
      <c r="C271" s="280"/>
      <c r="D271" s="280"/>
      <c r="E271" s="280"/>
      <c r="F271" s="235"/>
    </row>
    <row r="272" spans="1:6" ht="12.75">
      <c r="A272" s="166">
        <v>8</v>
      </c>
      <c r="B272" s="39"/>
      <c r="C272" s="280"/>
      <c r="D272" s="280"/>
      <c r="E272" s="280"/>
      <c r="F272" s="235"/>
    </row>
    <row r="273" spans="1:6" ht="12.75">
      <c r="A273" s="166">
        <v>9</v>
      </c>
      <c r="B273" s="39"/>
      <c r="C273" s="280"/>
      <c r="D273" s="280"/>
      <c r="E273" s="280"/>
      <c r="F273" s="235"/>
    </row>
    <row r="274" spans="1:6" ht="13.5" thickBot="1">
      <c r="A274" s="167">
        <v>10</v>
      </c>
      <c r="B274" s="143"/>
      <c r="C274" s="281"/>
      <c r="D274" s="281"/>
      <c r="E274" s="281"/>
      <c r="F274" s="237"/>
    </row>
    <row r="275" spans="1:6" ht="14.25" thickBot="1" thickTop="1">
      <c r="A275" s="639" t="s">
        <v>312</v>
      </c>
      <c r="B275" s="640"/>
      <c r="C275" s="282">
        <f>SUM(C265:C274)</f>
        <v>0</v>
      </c>
      <c r="D275" s="282">
        <f>SUM(D265:D274)</f>
        <v>0</v>
      </c>
      <c r="E275" s="282">
        <f>SUM(E265:E274)</f>
        <v>0</v>
      </c>
      <c r="F275" s="283">
        <f>SUM(F265:F274)</f>
        <v>0</v>
      </c>
    </row>
    <row r="276" spans="1:6" ht="14.25" thickBot="1" thickTop="1">
      <c r="A276" s="72"/>
      <c r="B276" s="6"/>
      <c r="C276" s="6"/>
      <c r="D276" s="6"/>
      <c r="E276" s="6"/>
      <c r="F276" s="6"/>
    </row>
    <row r="277" spans="1:6" ht="17.25" thickBot="1" thickTop="1">
      <c r="A277" s="311"/>
      <c r="B277" s="312" t="s">
        <v>311</v>
      </c>
      <c r="C277" s="298" t="s">
        <v>164</v>
      </c>
      <c r="D277" s="298" t="s">
        <v>164</v>
      </c>
      <c r="E277" s="298" t="s">
        <v>165</v>
      </c>
      <c r="F277" s="299" t="s">
        <v>166</v>
      </c>
    </row>
    <row r="278" spans="1:6" ht="13.5" thickTop="1">
      <c r="A278" s="164">
        <v>1</v>
      </c>
      <c r="B278" s="303"/>
      <c r="C278" s="284"/>
      <c r="D278" s="284"/>
      <c r="E278" s="284"/>
      <c r="F278" s="233"/>
    </row>
    <row r="279" spans="1:6" ht="12.75">
      <c r="A279" s="166">
        <v>2</v>
      </c>
      <c r="B279" s="39"/>
      <c r="C279" s="280"/>
      <c r="D279" s="280"/>
      <c r="E279" s="280"/>
      <c r="F279" s="235"/>
    </row>
    <row r="280" spans="1:6" ht="12.75">
      <c r="A280" s="166">
        <v>3</v>
      </c>
      <c r="B280" s="39"/>
      <c r="C280" s="280"/>
      <c r="D280" s="280"/>
      <c r="E280" s="280"/>
      <c r="F280" s="235"/>
    </row>
    <row r="281" spans="1:6" ht="12.75">
      <c r="A281" s="166">
        <v>4</v>
      </c>
      <c r="B281" s="39"/>
      <c r="C281" s="280"/>
      <c r="D281" s="280"/>
      <c r="E281" s="280"/>
      <c r="F281" s="235"/>
    </row>
    <row r="282" spans="1:6" ht="12.75">
      <c r="A282" s="166">
        <v>5</v>
      </c>
      <c r="B282" s="39"/>
      <c r="C282" s="280"/>
      <c r="D282" s="280"/>
      <c r="E282" s="280"/>
      <c r="F282" s="235"/>
    </row>
    <row r="283" spans="1:6" ht="12.75">
      <c r="A283" s="166">
        <v>6</v>
      </c>
      <c r="B283" s="39"/>
      <c r="C283" s="280"/>
      <c r="D283" s="280"/>
      <c r="E283" s="280"/>
      <c r="F283" s="235"/>
    </row>
    <row r="284" spans="1:6" ht="12.75">
      <c r="A284" s="166">
        <v>7</v>
      </c>
      <c r="B284" s="39"/>
      <c r="C284" s="280"/>
      <c r="D284" s="280"/>
      <c r="E284" s="280"/>
      <c r="F284" s="235"/>
    </row>
    <row r="285" spans="1:6" ht="12.75">
      <c r="A285" s="166">
        <v>8</v>
      </c>
      <c r="B285" s="39"/>
      <c r="C285" s="280"/>
      <c r="D285" s="280"/>
      <c r="E285" s="280"/>
      <c r="F285" s="235"/>
    </row>
    <row r="286" spans="1:6" ht="12.75">
      <c r="A286" s="166">
        <v>9</v>
      </c>
      <c r="B286" s="39"/>
      <c r="C286" s="280"/>
      <c r="D286" s="280"/>
      <c r="E286" s="280"/>
      <c r="F286" s="235"/>
    </row>
    <row r="287" spans="1:6" ht="13.5" thickBot="1">
      <c r="A287" s="167">
        <v>10</v>
      </c>
      <c r="B287" s="143"/>
      <c r="C287" s="281"/>
      <c r="D287" s="281"/>
      <c r="E287" s="281"/>
      <c r="F287" s="237"/>
    </row>
    <row r="288" spans="1:6" ht="14.25" thickBot="1" thickTop="1">
      <c r="A288" s="683" t="s">
        <v>313</v>
      </c>
      <c r="B288" s="684"/>
      <c r="C288" s="282">
        <f>SUM(C278:C287)</f>
        <v>0</v>
      </c>
      <c r="D288" s="282">
        <f>SUM(D278:D287)</f>
        <v>0</v>
      </c>
      <c r="E288" s="282">
        <f>SUM(E278:E287)</f>
        <v>0</v>
      </c>
      <c r="F288" s="283">
        <f>SUM(F278:F287)</f>
        <v>0</v>
      </c>
    </row>
    <row r="289" spans="1:6" ht="14.25" thickBot="1" thickTop="1">
      <c r="A289" s="72"/>
      <c r="B289" s="6"/>
      <c r="C289" s="6"/>
      <c r="D289" s="6"/>
      <c r="E289" s="6"/>
      <c r="F289" s="6"/>
    </row>
    <row r="290" spans="1:6" ht="14.25" thickBot="1" thickTop="1">
      <c r="A290" s="679" t="s">
        <v>322</v>
      </c>
      <c r="B290" s="680"/>
      <c r="C290" s="330">
        <f>C242+C255+C275+C288</f>
        <v>0</v>
      </c>
      <c r="D290" s="330">
        <f>D242+D255+D275+D288</f>
        <v>0</v>
      </c>
      <c r="E290" s="330">
        <f>E242+E255+E275+E288</f>
        <v>0</v>
      </c>
      <c r="F290" s="331">
        <f>F242+F255+F275+F288</f>
        <v>0</v>
      </c>
    </row>
    <row r="291" spans="1:6" ht="14.25" thickBot="1" thickTop="1">
      <c r="A291" s="681" t="s">
        <v>145</v>
      </c>
      <c r="B291" s="682"/>
      <c r="C291" s="332">
        <f>IF(C226&gt;C290,C226-C290,0)</f>
        <v>0</v>
      </c>
      <c r="D291" s="332">
        <f>IF(D226&gt;D290,D226-D290,0)</f>
        <v>0</v>
      </c>
      <c r="E291" s="332">
        <f>IF(E226&gt;E290,E226-E290,0)</f>
        <v>0</v>
      </c>
      <c r="F291" s="333">
        <f>IF(F226&gt;F290,F226-F290,0)</f>
        <v>0</v>
      </c>
    </row>
    <row r="292" spans="1:6" ht="14.25" thickBot="1" thickTop="1">
      <c r="A292" s="675" t="s">
        <v>321</v>
      </c>
      <c r="B292" s="676"/>
      <c r="C292" s="334">
        <f>C290+C291</f>
        <v>0</v>
      </c>
      <c r="D292" s="334">
        <f>D290+D291</f>
        <v>0</v>
      </c>
      <c r="E292" s="334">
        <f>E290+E291</f>
        <v>0</v>
      </c>
      <c r="F292" s="335">
        <f>F290+F291</f>
        <v>0</v>
      </c>
    </row>
    <row r="293" ht="13.5" thickTop="1"/>
    <row r="319" ht="13.5" thickBot="1"/>
    <row r="320" spans="1:6" ht="21.75" thickBot="1" thickTop="1">
      <c r="A320" s="685" t="s">
        <v>323</v>
      </c>
      <c r="B320" s="686"/>
      <c r="C320" s="686"/>
      <c r="D320" s="686"/>
      <c r="E320" s="686"/>
      <c r="F320" s="687"/>
    </row>
    <row r="321" spans="1:6" ht="19.5" thickBot="1" thickTop="1">
      <c r="A321" s="313"/>
      <c r="B321" s="305" t="s">
        <v>305</v>
      </c>
      <c r="C321" s="677"/>
      <c r="D321" s="677"/>
      <c r="E321" s="677"/>
      <c r="F321" s="678"/>
    </row>
    <row r="322" spans="1:6" ht="14.25" thickBot="1" thickTop="1">
      <c r="A322" s="325"/>
      <c r="B322" s="326"/>
      <c r="C322" s="308" t="s">
        <v>164</v>
      </c>
      <c r="D322" s="308" t="s">
        <v>164</v>
      </c>
      <c r="E322" s="308" t="s">
        <v>165</v>
      </c>
      <c r="F322" s="309" t="s">
        <v>166</v>
      </c>
    </row>
    <row r="323" spans="1:6" ht="13.5" thickTop="1">
      <c r="A323" s="321">
        <v>1</v>
      </c>
      <c r="B323" s="300" t="s">
        <v>180</v>
      </c>
      <c r="C323" s="338"/>
      <c r="D323" s="338"/>
      <c r="E323" s="338"/>
      <c r="F323" s="339"/>
    </row>
    <row r="324" spans="1:6" ht="12.75">
      <c r="A324" s="322">
        <v>2</v>
      </c>
      <c r="B324" s="96" t="s">
        <v>181</v>
      </c>
      <c r="C324" s="327"/>
      <c r="D324" s="327"/>
      <c r="E324" s="327"/>
      <c r="F324" s="328"/>
    </row>
    <row r="325" spans="1:6" ht="12.75">
      <c r="A325" s="322">
        <v>3</v>
      </c>
      <c r="B325" s="96" t="s">
        <v>182</v>
      </c>
      <c r="C325" s="327"/>
      <c r="D325" s="327"/>
      <c r="E325" s="327"/>
      <c r="F325" s="328"/>
    </row>
    <row r="326" spans="1:6" ht="12.75">
      <c r="A326" s="322">
        <v>4</v>
      </c>
      <c r="B326" s="96" t="s">
        <v>52</v>
      </c>
      <c r="C326" s="327"/>
      <c r="D326" s="327"/>
      <c r="E326" s="327"/>
      <c r="F326" s="328"/>
    </row>
    <row r="327" spans="1:6" ht="12.75">
      <c r="A327" s="322">
        <v>5</v>
      </c>
      <c r="B327" s="96" t="s">
        <v>51</v>
      </c>
      <c r="C327" s="327"/>
      <c r="D327" s="327"/>
      <c r="E327" s="327"/>
      <c r="F327" s="328"/>
    </row>
    <row r="328" spans="1:6" ht="12.75">
      <c r="A328" s="322">
        <v>6</v>
      </c>
      <c r="B328" s="39"/>
      <c r="C328" s="329"/>
      <c r="D328" s="280"/>
      <c r="E328" s="280"/>
      <c r="F328" s="235"/>
    </row>
    <row r="329" spans="1:6" ht="12.75">
      <c r="A329" s="322">
        <v>7</v>
      </c>
      <c r="B329" s="39"/>
      <c r="C329" s="280"/>
      <c r="D329" s="280"/>
      <c r="E329" s="280"/>
      <c r="F329" s="235"/>
    </row>
    <row r="330" spans="1:6" ht="12.75">
      <c r="A330" s="322">
        <v>8</v>
      </c>
      <c r="B330" s="39"/>
      <c r="C330" s="280"/>
      <c r="D330" s="280"/>
      <c r="E330" s="280"/>
      <c r="F330" s="235"/>
    </row>
    <row r="331" spans="1:6" ht="12.75">
      <c r="A331" s="322">
        <v>9</v>
      </c>
      <c r="B331" s="39"/>
      <c r="C331" s="280"/>
      <c r="D331" s="280"/>
      <c r="E331" s="280"/>
      <c r="F331" s="235"/>
    </row>
    <row r="332" spans="1:6" ht="13.5" thickBot="1">
      <c r="A332" s="323">
        <v>10</v>
      </c>
      <c r="B332" s="143"/>
      <c r="C332" s="281"/>
      <c r="D332" s="281"/>
      <c r="E332" s="281"/>
      <c r="F332" s="237"/>
    </row>
    <row r="333" spans="1:6" ht="14.25" thickBot="1" thickTop="1">
      <c r="A333" s="679" t="s">
        <v>324</v>
      </c>
      <c r="B333" s="680"/>
      <c r="C333" s="330">
        <f>SUM(C323:C332)</f>
        <v>0</v>
      </c>
      <c r="D333" s="330">
        <f>SUM(D323:D332)</f>
        <v>0</v>
      </c>
      <c r="E333" s="330">
        <f>SUM(E323:E332)</f>
        <v>0</v>
      </c>
      <c r="F333" s="331">
        <f>SUM(F323:F332)</f>
        <v>0</v>
      </c>
    </row>
    <row r="334" spans="1:6" ht="14.25" thickBot="1" thickTop="1">
      <c r="A334" s="681" t="s">
        <v>156</v>
      </c>
      <c r="B334" s="682"/>
      <c r="C334" s="332">
        <f>IF(C333&lt;C397,C397-C333,0)</f>
        <v>0</v>
      </c>
      <c r="D334" s="332">
        <f>IF(D333&lt;D397,D397-D333,0)</f>
        <v>0</v>
      </c>
      <c r="E334" s="332">
        <f>IF(E333&lt;E397,E397-E333,0)</f>
        <v>0</v>
      </c>
      <c r="F334" s="333">
        <f>IF(F333&lt;F397,F397-F333,0)</f>
        <v>0</v>
      </c>
    </row>
    <row r="335" spans="1:6" ht="14.25" thickBot="1" thickTop="1">
      <c r="A335" s="675" t="s">
        <v>325</v>
      </c>
      <c r="B335" s="676"/>
      <c r="C335" s="334">
        <f>C333+C334</f>
        <v>0</v>
      </c>
      <c r="D335" s="334">
        <f>D333+D334</f>
        <v>0</v>
      </c>
      <c r="E335" s="334">
        <f>E333+E334</f>
        <v>0</v>
      </c>
      <c r="F335" s="335">
        <f>F333+F334</f>
        <v>0</v>
      </c>
    </row>
    <row r="336" spans="1:6" ht="14.25" thickBot="1" thickTop="1">
      <c r="A336" s="72"/>
      <c r="B336" s="6"/>
      <c r="C336" s="6"/>
      <c r="D336" s="6"/>
      <c r="E336" s="6"/>
      <c r="F336" s="6"/>
    </row>
    <row r="337" spans="1:6" ht="19.5" thickBot="1" thickTop="1">
      <c r="A337" s="304"/>
      <c r="B337" s="305" t="s">
        <v>138</v>
      </c>
      <c r="C337" s="6"/>
      <c r="D337" s="6"/>
      <c r="E337" s="6"/>
      <c r="F337" s="6"/>
    </row>
    <row r="338" spans="1:6" ht="17.25" thickBot="1" thickTop="1">
      <c r="A338" s="306"/>
      <c r="B338" s="307" t="s">
        <v>306</v>
      </c>
      <c r="C338" s="308" t="s">
        <v>164</v>
      </c>
      <c r="D338" s="308" t="s">
        <v>164</v>
      </c>
      <c r="E338" s="308" t="s">
        <v>165</v>
      </c>
      <c r="F338" s="309" t="s">
        <v>166</v>
      </c>
    </row>
    <row r="339" spans="1:6" ht="13.5" thickTop="1">
      <c r="A339" s="164">
        <v>1</v>
      </c>
      <c r="B339" s="303"/>
      <c r="C339" s="284"/>
      <c r="D339" s="284"/>
      <c r="E339" s="284"/>
      <c r="F339" s="233"/>
    </row>
    <row r="340" spans="1:6" ht="12.75">
      <c r="A340" s="166">
        <v>2</v>
      </c>
      <c r="B340" s="39"/>
      <c r="C340" s="280"/>
      <c r="D340" s="280"/>
      <c r="E340" s="280"/>
      <c r="F340" s="235"/>
    </row>
    <row r="341" spans="1:6" ht="12.75">
      <c r="A341" s="166">
        <v>3</v>
      </c>
      <c r="B341" s="39"/>
      <c r="C341" s="280"/>
      <c r="D341" s="280"/>
      <c r="E341" s="280"/>
      <c r="F341" s="235"/>
    </row>
    <row r="342" spans="1:6" ht="12.75">
      <c r="A342" s="166">
        <v>4</v>
      </c>
      <c r="B342" s="39"/>
      <c r="C342" s="280"/>
      <c r="D342" s="280"/>
      <c r="E342" s="280"/>
      <c r="F342" s="235"/>
    </row>
    <row r="343" spans="1:6" ht="12.75">
      <c r="A343" s="166">
        <v>5</v>
      </c>
      <c r="B343" s="39"/>
      <c r="C343" s="280"/>
      <c r="D343" s="280"/>
      <c r="E343" s="280"/>
      <c r="F343" s="235"/>
    </row>
    <row r="344" spans="1:6" ht="12.75">
      <c r="A344" s="166">
        <v>6</v>
      </c>
      <c r="B344" s="39"/>
      <c r="C344" s="280"/>
      <c r="D344" s="280"/>
      <c r="E344" s="280"/>
      <c r="F344" s="235"/>
    </row>
    <row r="345" spans="1:6" ht="12.75">
      <c r="A345" s="166">
        <v>7</v>
      </c>
      <c r="B345" s="39"/>
      <c r="C345" s="280"/>
      <c r="D345" s="280"/>
      <c r="E345" s="280"/>
      <c r="F345" s="235"/>
    </row>
    <row r="346" spans="1:6" ht="12.75">
      <c r="A346" s="166">
        <v>8</v>
      </c>
      <c r="B346" s="39"/>
      <c r="C346" s="280"/>
      <c r="D346" s="280"/>
      <c r="E346" s="280"/>
      <c r="F346" s="235"/>
    </row>
    <row r="347" spans="1:6" ht="12.75">
      <c r="A347" s="166">
        <v>9</v>
      </c>
      <c r="B347" s="39"/>
      <c r="C347" s="280"/>
      <c r="D347" s="280"/>
      <c r="E347" s="280"/>
      <c r="F347" s="235"/>
    </row>
    <row r="348" spans="1:6" ht="13.5" thickBot="1">
      <c r="A348" s="167">
        <v>10</v>
      </c>
      <c r="B348" s="143"/>
      <c r="C348" s="281"/>
      <c r="D348" s="281"/>
      <c r="E348" s="281"/>
      <c r="F348" s="237"/>
    </row>
    <row r="349" spans="1:6" ht="14.25" thickBot="1" thickTop="1">
      <c r="A349" s="639" t="s">
        <v>308</v>
      </c>
      <c r="B349" s="640"/>
      <c r="C349" s="282">
        <f>SUM(C339:C348)</f>
        <v>0</v>
      </c>
      <c r="D349" s="282">
        <f>SUM(D339:D348)</f>
        <v>0</v>
      </c>
      <c r="E349" s="282">
        <f>SUM(E339:E348)</f>
        <v>0</v>
      </c>
      <c r="F349" s="283">
        <f>SUM(F339:F348)</f>
        <v>0</v>
      </c>
    </row>
    <row r="350" spans="1:6" ht="14.25" thickBot="1" thickTop="1">
      <c r="A350" s="72"/>
      <c r="B350" s="6"/>
      <c r="C350" s="6"/>
      <c r="D350" s="6"/>
      <c r="E350" s="6"/>
      <c r="F350" s="6"/>
    </row>
    <row r="351" spans="1:6" ht="17.25" thickBot="1" thickTop="1">
      <c r="A351" s="311"/>
      <c r="B351" s="312" t="s">
        <v>307</v>
      </c>
      <c r="C351" s="298" t="s">
        <v>164</v>
      </c>
      <c r="D351" s="298" t="s">
        <v>164</v>
      </c>
      <c r="E351" s="298" t="s">
        <v>165</v>
      </c>
      <c r="F351" s="299" t="s">
        <v>166</v>
      </c>
    </row>
    <row r="352" spans="1:6" ht="13.5" thickTop="1">
      <c r="A352" s="164">
        <v>1</v>
      </c>
      <c r="B352" s="303"/>
      <c r="C352" s="284"/>
      <c r="D352" s="284"/>
      <c r="E352" s="284"/>
      <c r="F352" s="233"/>
    </row>
    <row r="353" spans="1:6" ht="12.75">
      <c r="A353" s="166">
        <v>2</v>
      </c>
      <c r="B353" s="39"/>
      <c r="C353" s="280"/>
      <c r="D353" s="280"/>
      <c r="E353" s="280"/>
      <c r="F353" s="235"/>
    </row>
    <row r="354" spans="1:6" ht="12.75">
      <c r="A354" s="166">
        <v>3</v>
      </c>
      <c r="B354" s="39"/>
      <c r="C354" s="280"/>
      <c r="D354" s="280"/>
      <c r="E354" s="280"/>
      <c r="F354" s="235"/>
    </row>
    <row r="355" spans="1:6" ht="12.75">
      <c r="A355" s="166">
        <v>4</v>
      </c>
      <c r="B355" s="39"/>
      <c r="C355" s="280"/>
      <c r="D355" s="280"/>
      <c r="E355" s="280"/>
      <c r="F355" s="235"/>
    </row>
    <row r="356" spans="1:6" ht="12.75">
      <c r="A356" s="166">
        <v>5</v>
      </c>
      <c r="B356" s="39"/>
      <c r="C356" s="280"/>
      <c r="D356" s="280"/>
      <c r="E356" s="280"/>
      <c r="F356" s="235"/>
    </row>
    <row r="357" spans="1:6" ht="12.75">
      <c r="A357" s="166">
        <v>6</v>
      </c>
      <c r="B357" s="39"/>
      <c r="C357" s="280"/>
      <c r="D357" s="280"/>
      <c r="E357" s="280"/>
      <c r="F357" s="235"/>
    </row>
    <row r="358" spans="1:6" ht="12.75">
      <c r="A358" s="166">
        <v>7</v>
      </c>
      <c r="B358" s="39"/>
      <c r="C358" s="280"/>
      <c r="D358" s="280"/>
      <c r="E358" s="280"/>
      <c r="F358" s="235"/>
    </row>
    <row r="359" spans="1:6" ht="12.75">
      <c r="A359" s="166">
        <v>8</v>
      </c>
      <c r="B359" s="39"/>
      <c r="C359" s="280"/>
      <c r="D359" s="280"/>
      <c r="E359" s="280"/>
      <c r="F359" s="235"/>
    </row>
    <row r="360" spans="1:6" ht="12.75">
      <c r="A360" s="166">
        <v>9</v>
      </c>
      <c r="B360" s="39"/>
      <c r="C360" s="280"/>
      <c r="D360" s="280"/>
      <c r="E360" s="280"/>
      <c r="F360" s="235"/>
    </row>
    <row r="361" spans="1:6" ht="13.5" thickBot="1">
      <c r="A361" s="167">
        <v>10</v>
      </c>
      <c r="B361" s="143"/>
      <c r="C361" s="281"/>
      <c r="D361" s="281"/>
      <c r="E361" s="281"/>
      <c r="F361" s="237"/>
    </row>
    <row r="362" spans="1:6" ht="14.25" thickBot="1" thickTop="1">
      <c r="A362" s="639" t="s">
        <v>309</v>
      </c>
      <c r="B362" s="640"/>
      <c r="C362" s="282">
        <f>SUM(C352:C361)</f>
        <v>0</v>
      </c>
      <c r="D362" s="282">
        <f>SUM(D352:D361)</f>
        <v>0</v>
      </c>
      <c r="E362" s="282">
        <f>SUM(E352:E361)</f>
        <v>0</v>
      </c>
      <c r="F362" s="283">
        <f>SUM(F352:F361)</f>
        <v>0</v>
      </c>
    </row>
    <row r="363" spans="1:6" ht="13.5" thickTop="1">
      <c r="A363" s="5"/>
      <c r="B363" s="5"/>
      <c r="C363" s="72"/>
      <c r="D363" s="72"/>
      <c r="E363" s="72"/>
      <c r="F363" s="72"/>
    </row>
    <row r="364" spans="1:6" ht="12.75">
      <c r="A364" s="5"/>
      <c r="B364" s="5"/>
      <c r="C364" s="72"/>
      <c r="D364" s="72"/>
      <c r="E364" s="72"/>
      <c r="F364" s="72"/>
    </row>
    <row r="365" spans="1:6" ht="12.75">
      <c r="A365" s="5"/>
      <c r="B365" s="5"/>
      <c r="C365" s="72"/>
      <c r="D365" s="72"/>
      <c r="E365" s="72"/>
      <c r="F365" s="72"/>
    </row>
    <row r="366" spans="1:6" ht="12.75">
      <c r="A366" s="5"/>
      <c r="B366" s="5"/>
      <c r="C366" s="72"/>
      <c r="D366" s="72"/>
      <c r="E366" s="72"/>
      <c r="F366" s="72"/>
    </row>
    <row r="367" spans="1:6" ht="12.75">
      <c r="A367" s="5"/>
      <c r="B367" s="5"/>
      <c r="C367" s="72"/>
      <c r="D367" s="72"/>
      <c r="E367" s="72"/>
      <c r="F367" s="72"/>
    </row>
    <row r="368" spans="1:6" ht="12.75">
      <c r="A368" s="5"/>
      <c r="B368" s="5"/>
      <c r="C368" s="72"/>
      <c r="D368" s="72"/>
      <c r="E368" s="72"/>
      <c r="F368" s="72"/>
    </row>
    <row r="369" spans="1:6" ht="12.75">
      <c r="A369" s="5"/>
      <c r="B369" s="5"/>
      <c r="C369" s="72"/>
      <c r="D369" s="72"/>
      <c r="E369" s="72"/>
      <c r="F369" s="72"/>
    </row>
    <row r="370" spans="1:6" ht="13.5" thickBot="1">
      <c r="A370" s="72"/>
      <c r="B370" s="6"/>
      <c r="C370" s="6"/>
      <c r="D370" s="6"/>
      <c r="E370" s="6"/>
      <c r="F370" s="6"/>
    </row>
    <row r="371" spans="1:6" ht="17.25" thickBot="1" thickTop="1">
      <c r="A371" s="311"/>
      <c r="B371" s="312" t="s">
        <v>310</v>
      </c>
      <c r="C371" s="298" t="s">
        <v>164</v>
      </c>
      <c r="D371" s="298" t="s">
        <v>164</v>
      </c>
      <c r="E371" s="298" t="s">
        <v>165</v>
      </c>
      <c r="F371" s="299" t="s">
        <v>166</v>
      </c>
    </row>
    <row r="372" spans="1:6" ht="13.5" thickTop="1">
      <c r="A372" s="164">
        <v>1</v>
      </c>
      <c r="B372" s="303"/>
      <c r="C372" s="284"/>
      <c r="D372" s="284"/>
      <c r="E372" s="284"/>
      <c r="F372" s="233"/>
    </row>
    <row r="373" spans="1:6" ht="12.75">
      <c r="A373" s="166">
        <v>2</v>
      </c>
      <c r="B373" s="39"/>
      <c r="C373" s="280"/>
      <c r="D373" s="280"/>
      <c r="E373" s="280"/>
      <c r="F373" s="235"/>
    </row>
    <row r="374" spans="1:6" ht="12.75">
      <c r="A374" s="166">
        <v>3</v>
      </c>
      <c r="B374" s="39"/>
      <c r="C374" s="280"/>
      <c r="D374" s="280"/>
      <c r="E374" s="280"/>
      <c r="F374" s="235"/>
    </row>
    <row r="375" spans="1:6" ht="12.75">
      <c r="A375" s="166">
        <v>4</v>
      </c>
      <c r="B375" s="39"/>
      <c r="C375" s="280"/>
      <c r="D375" s="280"/>
      <c r="E375" s="280"/>
      <c r="F375" s="235"/>
    </row>
    <row r="376" spans="1:6" ht="12.75">
      <c r="A376" s="166">
        <v>5</v>
      </c>
      <c r="B376" s="39"/>
      <c r="C376" s="280"/>
      <c r="D376" s="280"/>
      <c r="E376" s="280"/>
      <c r="F376" s="235"/>
    </row>
    <row r="377" spans="1:6" ht="12.75">
      <c r="A377" s="166">
        <v>6</v>
      </c>
      <c r="B377" s="39"/>
      <c r="C377" s="280"/>
      <c r="D377" s="280"/>
      <c r="E377" s="280"/>
      <c r="F377" s="235"/>
    </row>
    <row r="378" spans="1:6" ht="12.75">
      <c r="A378" s="166">
        <v>7</v>
      </c>
      <c r="B378" s="39"/>
      <c r="C378" s="280"/>
      <c r="D378" s="280"/>
      <c r="E378" s="280"/>
      <c r="F378" s="235"/>
    </row>
    <row r="379" spans="1:6" ht="12.75">
      <c r="A379" s="166">
        <v>8</v>
      </c>
      <c r="B379" s="39"/>
      <c r="C379" s="280"/>
      <c r="D379" s="280"/>
      <c r="E379" s="280"/>
      <c r="F379" s="235"/>
    </row>
    <row r="380" spans="1:6" ht="12.75">
      <c r="A380" s="166">
        <v>9</v>
      </c>
      <c r="B380" s="39"/>
      <c r="C380" s="280"/>
      <c r="D380" s="280"/>
      <c r="E380" s="280"/>
      <c r="F380" s="235"/>
    </row>
    <row r="381" spans="1:6" ht="13.5" thickBot="1">
      <c r="A381" s="167">
        <v>10</v>
      </c>
      <c r="B381" s="143"/>
      <c r="C381" s="281"/>
      <c r="D381" s="281"/>
      <c r="E381" s="281"/>
      <c r="F381" s="237"/>
    </row>
    <row r="382" spans="1:6" ht="14.25" thickBot="1" thickTop="1">
      <c r="A382" s="639" t="s">
        <v>312</v>
      </c>
      <c r="B382" s="640"/>
      <c r="C382" s="282">
        <f>SUM(C372:C381)</f>
        <v>0</v>
      </c>
      <c r="D382" s="282">
        <f>SUM(D372:D381)</f>
        <v>0</v>
      </c>
      <c r="E382" s="282">
        <f>SUM(E372:E381)</f>
        <v>0</v>
      </c>
      <c r="F382" s="283">
        <f>SUM(F372:F381)</f>
        <v>0</v>
      </c>
    </row>
    <row r="383" spans="1:6" ht="14.25" thickBot="1" thickTop="1">
      <c r="A383" s="72"/>
      <c r="B383" s="6"/>
      <c r="C383" s="6"/>
      <c r="D383" s="6"/>
      <c r="E383" s="6"/>
      <c r="F383" s="6"/>
    </row>
    <row r="384" spans="1:6" ht="17.25" thickBot="1" thickTop="1">
      <c r="A384" s="311"/>
      <c r="B384" s="312" t="s">
        <v>311</v>
      </c>
      <c r="C384" s="298" t="s">
        <v>164</v>
      </c>
      <c r="D384" s="298" t="s">
        <v>164</v>
      </c>
      <c r="E384" s="298" t="s">
        <v>165</v>
      </c>
      <c r="F384" s="299" t="s">
        <v>166</v>
      </c>
    </row>
    <row r="385" spans="1:6" ht="13.5" thickTop="1">
      <c r="A385" s="164">
        <v>1</v>
      </c>
      <c r="B385" s="303"/>
      <c r="C385" s="284"/>
      <c r="D385" s="284"/>
      <c r="E385" s="284"/>
      <c r="F385" s="233"/>
    </row>
    <row r="386" spans="1:6" ht="12.75">
      <c r="A386" s="166">
        <v>2</v>
      </c>
      <c r="B386" s="39"/>
      <c r="C386" s="280"/>
      <c r="D386" s="280"/>
      <c r="E386" s="280"/>
      <c r="F386" s="235"/>
    </row>
    <row r="387" spans="1:6" ht="12.75">
      <c r="A387" s="166">
        <v>3</v>
      </c>
      <c r="B387" s="39"/>
      <c r="C387" s="280"/>
      <c r="D387" s="280"/>
      <c r="E387" s="280"/>
      <c r="F387" s="235"/>
    </row>
    <row r="388" spans="1:6" ht="12.75">
      <c r="A388" s="166">
        <v>4</v>
      </c>
      <c r="B388" s="39"/>
      <c r="C388" s="280"/>
      <c r="D388" s="280"/>
      <c r="E388" s="280"/>
      <c r="F388" s="235"/>
    </row>
    <row r="389" spans="1:6" ht="12.75">
      <c r="A389" s="166">
        <v>5</v>
      </c>
      <c r="B389" s="39"/>
      <c r="C389" s="280"/>
      <c r="D389" s="280"/>
      <c r="E389" s="280"/>
      <c r="F389" s="235"/>
    </row>
    <row r="390" spans="1:6" ht="12.75">
      <c r="A390" s="166">
        <v>6</v>
      </c>
      <c r="B390" s="39"/>
      <c r="C390" s="280"/>
      <c r="D390" s="280"/>
      <c r="E390" s="280"/>
      <c r="F390" s="235"/>
    </row>
    <row r="391" spans="1:6" ht="12.75">
      <c r="A391" s="166">
        <v>7</v>
      </c>
      <c r="B391" s="39"/>
      <c r="C391" s="280"/>
      <c r="D391" s="280"/>
      <c r="E391" s="280"/>
      <c r="F391" s="235"/>
    </row>
    <row r="392" spans="1:6" ht="12.75">
      <c r="A392" s="166">
        <v>8</v>
      </c>
      <c r="B392" s="39"/>
      <c r="C392" s="280"/>
      <c r="D392" s="280"/>
      <c r="E392" s="280"/>
      <c r="F392" s="235"/>
    </row>
    <row r="393" spans="1:6" ht="12.75">
      <c r="A393" s="166">
        <v>9</v>
      </c>
      <c r="B393" s="39"/>
      <c r="C393" s="280"/>
      <c r="D393" s="280"/>
      <c r="E393" s="280"/>
      <c r="F393" s="235"/>
    </row>
    <row r="394" spans="1:6" ht="13.5" thickBot="1">
      <c r="A394" s="167">
        <v>10</v>
      </c>
      <c r="B394" s="143"/>
      <c r="C394" s="281"/>
      <c r="D394" s="281"/>
      <c r="E394" s="281"/>
      <c r="F394" s="237"/>
    </row>
    <row r="395" spans="1:6" ht="14.25" thickBot="1" thickTop="1">
      <c r="A395" s="683" t="s">
        <v>313</v>
      </c>
      <c r="B395" s="684"/>
      <c r="C395" s="282">
        <f>SUM(C385:C394)</f>
        <v>0</v>
      </c>
      <c r="D395" s="282">
        <f>SUM(D385:D394)</f>
        <v>0</v>
      </c>
      <c r="E395" s="282">
        <f>SUM(E385:E394)</f>
        <v>0</v>
      </c>
      <c r="F395" s="283">
        <f>SUM(F385:F394)</f>
        <v>0</v>
      </c>
    </row>
    <row r="396" spans="1:6" ht="14.25" thickBot="1" thickTop="1">
      <c r="A396" s="72"/>
      <c r="B396" s="6"/>
      <c r="C396" s="6"/>
      <c r="D396" s="6"/>
      <c r="E396" s="6"/>
      <c r="F396" s="6"/>
    </row>
    <row r="397" spans="1:6" ht="14.25" thickBot="1" thickTop="1">
      <c r="A397" s="679" t="s">
        <v>326</v>
      </c>
      <c r="B397" s="680"/>
      <c r="C397" s="330">
        <f>C349+C362+C382+C395</f>
        <v>0</v>
      </c>
      <c r="D397" s="330">
        <f>D349+D362+D382+D395</f>
        <v>0</v>
      </c>
      <c r="E397" s="330">
        <f>E349+E362+E382+E395</f>
        <v>0</v>
      </c>
      <c r="F397" s="331">
        <f>F349+F362+F382+F395</f>
        <v>0</v>
      </c>
    </row>
    <row r="398" spans="1:6" ht="14.25" thickBot="1" thickTop="1">
      <c r="A398" s="681" t="s">
        <v>145</v>
      </c>
      <c r="B398" s="682"/>
      <c r="C398" s="332">
        <f>IF(C333&gt;C397,C333-C397,0)</f>
        <v>0</v>
      </c>
      <c r="D398" s="332">
        <f>IF(D333&gt;D397,D333-D397,0)</f>
        <v>0</v>
      </c>
      <c r="E398" s="332">
        <f>IF(E333&gt;E397,E333-E397,0)</f>
        <v>0</v>
      </c>
      <c r="F398" s="333">
        <f>IF(F333&gt;F397,F333-F397,0)</f>
        <v>0</v>
      </c>
    </row>
    <row r="399" spans="1:6" ht="14.25" thickBot="1" thickTop="1">
      <c r="A399" s="675" t="s">
        <v>325</v>
      </c>
      <c r="B399" s="676"/>
      <c r="C399" s="334">
        <f>C397+C398</f>
        <v>0</v>
      </c>
      <c r="D399" s="334">
        <f>D397+D398</f>
        <v>0</v>
      </c>
      <c r="E399" s="334">
        <f>E397+E398</f>
        <v>0</v>
      </c>
      <c r="F399" s="335">
        <f>F397+F398</f>
        <v>0</v>
      </c>
    </row>
    <row r="400" ht="13.5" thickTop="1"/>
    <row r="426" ht="13.5" thickBot="1"/>
    <row r="427" spans="1:6" ht="21.75" thickBot="1" thickTop="1">
      <c r="A427" s="685" t="s">
        <v>327</v>
      </c>
      <c r="B427" s="686"/>
      <c r="C427" s="686"/>
      <c r="D427" s="686"/>
      <c r="E427" s="686"/>
      <c r="F427" s="687"/>
    </row>
    <row r="428" spans="1:6" ht="19.5" thickBot="1" thickTop="1">
      <c r="A428" s="313"/>
      <c r="B428" s="305" t="s">
        <v>305</v>
      </c>
      <c r="C428" s="677"/>
      <c r="D428" s="677"/>
      <c r="E428" s="677"/>
      <c r="F428" s="678"/>
    </row>
    <row r="429" spans="1:6" ht="14.25" thickBot="1" thickTop="1">
      <c r="A429" s="325"/>
      <c r="B429" s="326"/>
      <c r="C429" s="308" t="s">
        <v>164</v>
      </c>
      <c r="D429" s="308" t="s">
        <v>164</v>
      </c>
      <c r="E429" s="308" t="s">
        <v>165</v>
      </c>
      <c r="F429" s="309" t="s">
        <v>166</v>
      </c>
    </row>
    <row r="430" spans="1:6" ht="13.5" thickTop="1">
      <c r="A430" s="321">
        <v>1</v>
      </c>
      <c r="B430" s="300" t="s">
        <v>180</v>
      </c>
      <c r="C430" s="338"/>
      <c r="D430" s="338"/>
      <c r="E430" s="338"/>
      <c r="F430" s="339"/>
    </row>
    <row r="431" spans="1:6" ht="12.75">
      <c r="A431" s="322">
        <v>2</v>
      </c>
      <c r="B431" s="96" t="s">
        <v>181</v>
      </c>
      <c r="C431" s="327"/>
      <c r="D431" s="327"/>
      <c r="E431" s="327"/>
      <c r="F431" s="328"/>
    </row>
    <row r="432" spans="1:6" ht="12.75">
      <c r="A432" s="322">
        <v>3</v>
      </c>
      <c r="B432" s="96" t="s">
        <v>182</v>
      </c>
      <c r="C432" s="327"/>
      <c r="D432" s="327"/>
      <c r="E432" s="327"/>
      <c r="F432" s="328"/>
    </row>
    <row r="433" spans="1:6" ht="12.75">
      <c r="A433" s="322">
        <v>4</v>
      </c>
      <c r="B433" s="96" t="s">
        <v>52</v>
      </c>
      <c r="C433" s="327"/>
      <c r="D433" s="327"/>
      <c r="E433" s="327"/>
      <c r="F433" s="328"/>
    </row>
    <row r="434" spans="1:6" ht="12.75">
      <c r="A434" s="322">
        <v>5</v>
      </c>
      <c r="B434" s="96" t="s">
        <v>51</v>
      </c>
      <c r="C434" s="327"/>
      <c r="D434" s="327"/>
      <c r="E434" s="327"/>
      <c r="F434" s="328"/>
    </row>
    <row r="435" spans="1:6" ht="12.75">
      <c r="A435" s="322">
        <v>6</v>
      </c>
      <c r="B435" s="39"/>
      <c r="C435" s="329"/>
      <c r="D435" s="280"/>
      <c r="E435" s="280"/>
      <c r="F435" s="235"/>
    </row>
    <row r="436" spans="1:6" ht="12.75">
      <c r="A436" s="322">
        <v>7</v>
      </c>
      <c r="B436" s="39"/>
      <c r="C436" s="280"/>
      <c r="D436" s="280"/>
      <c r="E436" s="280"/>
      <c r="F436" s="235"/>
    </row>
    <row r="437" spans="1:6" ht="12.75">
      <c r="A437" s="322">
        <v>8</v>
      </c>
      <c r="B437" s="39"/>
      <c r="C437" s="280"/>
      <c r="D437" s="280"/>
      <c r="E437" s="280"/>
      <c r="F437" s="235"/>
    </row>
    <row r="438" spans="1:6" ht="12.75">
      <c r="A438" s="322">
        <v>9</v>
      </c>
      <c r="B438" s="39"/>
      <c r="C438" s="280"/>
      <c r="D438" s="280"/>
      <c r="E438" s="280"/>
      <c r="F438" s="235"/>
    </row>
    <row r="439" spans="1:6" ht="13.5" thickBot="1">
      <c r="A439" s="323">
        <v>10</v>
      </c>
      <c r="B439" s="143"/>
      <c r="C439" s="281"/>
      <c r="D439" s="281"/>
      <c r="E439" s="281"/>
      <c r="F439" s="237"/>
    </row>
    <row r="440" spans="1:6" ht="14.25" thickBot="1" thickTop="1">
      <c r="A440" s="679" t="s">
        <v>328</v>
      </c>
      <c r="B440" s="680"/>
      <c r="C440" s="330">
        <f>SUM(C430:C439)</f>
        <v>0</v>
      </c>
      <c r="D440" s="330">
        <f>SUM(D430:D439)</f>
        <v>0</v>
      </c>
      <c r="E440" s="330">
        <f>SUM(E430:E439)</f>
        <v>0</v>
      </c>
      <c r="F440" s="331">
        <f>SUM(F430:F439)</f>
        <v>0</v>
      </c>
    </row>
    <row r="441" spans="1:6" ht="14.25" thickBot="1" thickTop="1">
      <c r="A441" s="681" t="s">
        <v>156</v>
      </c>
      <c r="B441" s="682"/>
      <c r="C441" s="332">
        <f>IF(C440&lt;C504,C440-C504,0)</f>
        <v>0</v>
      </c>
      <c r="D441" s="332">
        <f>IF(D440&lt;D504,D440-D504,0)</f>
        <v>0</v>
      </c>
      <c r="E441" s="332">
        <f>IF(E440&lt;E504,E440-E504,0)</f>
        <v>0</v>
      </c>
      <c r="F441" s="333">
        <f>IF(F440&lt;F504,F440-F504,0)</f>
        <v>0</v>
      </c>
    </row>
    <row r="442" spans="1:6" ht="14.25" thickBot="1" thickTop="1">
      <c r="A442" s="675" t="s">
        <v>329</v>
      </c>
      <c r="B442" s="676"/>
      <c r="C442" s="334">
        <f>C440+C441</f>
        <v>0</v>
      </c>
      <c r="D442" s="334">
        <f>D440+D441</f>
        <v>0</v>
      </c>
      <c r="E442" s="334">
        <f>E440+E441</f>
        <v>0</v>
      </c>
      <c r="F442" s="335">
        <f>F440+F441</f>
        <v>0</v>
      </c>
    </row>
    <row r="443" spans="1:6" ht="14.25" thickBot="1" thickTop="1">
      <c r="A443" s="72"/>
      <c r="B443" s="6"/>
      <c r="C443" s="6"/>
      <c r="D443" s="6"/>
      <c r="E443" s="6"/>
      <c r="F443" s="6"/>
    </row>
    <row r="444" spans="1:6" ht="19.5" thickBot="1" thickTop="1">
      <c r="A444" s="304"/>
      <c r="B444" s="305" t="s">
        <v>138</v>
      </c>
      <c r="C444" s="6"/>
      <c r="D444" s="6"/>
      <c r="E444" s="6"/>
      <c r="F444" s="6"/>
    </row>
    <row r="445" spans="1:6" ht="17.25" thickBot="1" thickTop="1">
      <c r="A445" s="306"/>
      <c r="B445" s="307" t="s">
        <v>306</v>
      </c>
      <c r="C445" s="308" t="s">
        <v>164</v>
      </c>
      <c r="D445" s="308" t="s">
        <v>164</v>
      </c>
      <c r="E445" s="308" t="s">
        <v>165</v>
      </c>
      <c r="F445" s="309" t="s">
        <v>166</v>
      </c>
    </row>
    <row r="446" spans="1:6" ht="13.5" thickTop="1">
      <c r="A446" s="164">
        <v>1</v>
      </c>
      <c r="B446" s="303"/>
      <c r="C446" s="284"/>
      <c r="D446" s="284"/>
      <c r="E446" s="284"/>
      <c r="F446" s="233"/>
    </row>
    <row r="447" spans="1:6" ht="12.75">
      <c r="A447" s="166">
        <v>2</v>
      </c>
      <c r="B447" s="39"/>
      <c r="C447" s="280"/>
      <c r="D447" s="280"/>
      <c r="E447" s="280"/>
      <c r="F447" s="235"/>
    </row>
    <row r="448" spans="1:6" ht="12.75">
      <c r="A448" s="166">
        <v>3</v>
      </c>
      <c r="B448" s="39"/>
      <c r="C448" s="280"/>
      <c r="D448" s="280"/>
      <c r="E448" s="280"/>
      <c r="F448" s="235"/>
    </row>
    <row r="449" spans="1:6" ht="12.75">
      <c r="A449" s="166">
        <v>4</v>
      </c>
      <c r="B449" s="39"/>
      <c r="C449" s="280"/>
      <c r="D449" s="280"/>
      <c r="E449" s="280"/>
      <c r="F449" s="235"/>
    </row>
    <row r="450" spans="1:6" ht="12.75">
      <c r="A450" s="166">
        <v>5</v>
      </c>
      <c r="B450" s="39"/>
      <c r="C450" s="280"/>
      <c r="D450" s="280"/>
      <c r="E450" s="280"/>
      <c r="F450" s="235"/>
    </row>
    <row r="451" spans="1:6" ht="12.75">
      <c r="A451" s="166">
        <v>6</v>
      </c>
      <c r="B451" s="39"/>
      <c r="C451" s="280"/>
      <c r="D451" s="280"/>
      <c r="E451" s="280"/>
      <c r="F451" s="235"/>
    </row>
    <row r="452" spans="1:6" ht="12.75">
      <c r="A452" s="166">
        <v>7</v>
      </c>
      <c r="B452" s="39"/>
      <c r="C452" s="280"/>
      <c r="D452" s="280"/>
      <c r="E452" s="280"/>
      <c r="F452" s="235"/>
    </row>
    <row r="453" spans="1:6" ht="12.75">
      <c r="A453" s="166">
        <v>8</v>
      </c>
      <c r="B453" s="39"/>
      <c r="C453" s="280"/>
      <c r="D453" s="280"/>
      <c r="E453" s="280"/>
      <c r="F453" s="235"/>
    </row>
    <row r="454" spans="1:6" ht="12.75">
      <c r="A454" s="166">
        <v>9</v>
      </c>
      <c r="B454" s="39"/>
      <c r="C454" s="280"/>
      <c r="D454" s="280"/>
      <c r="E454" s="280"/>
      <c r="F454" s="235"/>
    </row>
    <row r="455" spans="1:6" ht="13.5" thickBot="1">
      <c r="A455" s="182">
        <v>10</v>
      </c>
      <c r="B455" s="100"/>
      <c r="C455" s="285"/>
      <c r="D455" s="285"/>
      <c r="E455" s="285"/>
      <c r="F455" s="286"/>
    </row>
    <row r="456" spans="1:6" ht="14.25" thickBot="1" thickTop="1">
      <c r="A456" s="639" t="s">
        <v>308</v>
      </c>
      <c r="B456" s="640"/>
      <c r="C456" s="282">
        <f>SUM(C446:C455)</f>
        <v>0</v>
      </c>
      <c r="D456" s="282">
        <f>SUM(D446:D455)</f>
        <v>0</v>
      </c>
      <c r="E456" s="282">
        <f>SUM(E446:E455)</f>
        <v>0</v>
      </c>
      <c r="F456" s="283">
        <f>SUM(F446:F455)</f>
        <v>0</v>
      </c>
    </row>
    <row r="457" spans="1:6" ht="14.25" thickBot="1" thickTop="1">
      <c r="A457" s="72"/>
      <c r="B457" s="6"/>
      <c r="C457" s="6"/>
      <c r="D457" s="6"/>
      <c r="E457" s="6"/>
      <c r="F457" s="6"/>
    </row>
    <row r="458" spans="1:6" ht="17.25" thickBot="1" thickTop="1">
      <c r="A458" s="311"/>
      <c r="B458" s="312" t="s">
        <v>307</v>
      </c>
      <c r="C458" s="298" t="s">
        <v>164</v>
      </c>
      <c r="D458" s="298" t="s">
        <v>164</v>
      </c>
      <c r="E458" s="298" t="s">
        <v>165</v>
      </c>
      <c r="F458" s="299" t="s">
        <v>166</v>
      </c>
    </row>
    <row r="459" spans="1:6" ht="13.5" thickTop="1">
      <c r="A459" s="164">
        <v>1</v>
      </c>
      <c r="B459" s="303"/>
      <c r="C459" s="284"/>
      <c r="D459" s="284"/>
      <c r="E459" s="284"/>
      <c r="F459" s="233"/>
    </row>
    <row r="460" spans="1:6" ht="12.75">
      <c r="A460" s="166">
        <v>2</v>
      </c>
      <c r="B460" s="39"/>
      <c r="C460" s="280"/>
      <c r="D460" s="280"/>
      <c r="E460" s="280"/>
      <c r="F460" s="235"/>
    </row>
    <row r="461" spans="1:6" ht="12.75">
      <c r="A461" s="166">
        <v>3</v>
      </c>
      <c r="B461" s="39"/>
      <c r="C461" s="280"/>
      <c r="D461" s="280"/>
      <c r="E461" s="280"/>
      <c r="F461" s="235"/>
    </row>
    <row r="462" spans="1:6" ht="12.75">
      <c r="A462" s="166">
        <v>4</v>
      </c>
      <c r="B462" s="39"/>
      <c r="C462" s="280"/>
      <c r="D462" s="280"/>
      <c r="E462" s="280"/>
      <c r="F462" s="235"/>
    </row>
    <row r="463" spans="1:6" ht="12.75">
      <c r="A463" s="166">
        <v>5</v>
      </c>
      <c r="B463" s="39"/>
      <c r="C463" s="280"/>
      <c r="D463" s="280"/>
      <c r="E463" s="280"/>
      <c r="F463" s="235"/>
    </row>
    <row r="464" spans="1:6" ht="12.75">
      <c r="A464" s="166">
        <v>6</v>
      </c>
      <c r="B464" s="39"/>
      <c r="C464" s="280"/>
      <c r="D464" s="280"/>
      <c r="E464" s="280"/>
      <c r="F464" s="235"/>
    </row>
    <row r="465" spans="1:6" ht="12.75">
      <c r="A465" s="166">
        <v>7</v>
      </c>
      <c r="B465" s="39"/>
      <c r="C465" s="280"/>
      <c r="D465" s="280"/>
      <c r="E465" s="280"/>
      <c r="F465" s="235"/>
    </row>
    <row r="466" spans="1:6" ht="12.75">
      <c r="A466" s="166">
        <v>8</v>
      </c>
      <c r="B466" s="39"/>
      <c r="C466" s="280"/>
      <c r="D466" s="280"/>
      <c r="E466" s="280"/>
      <c r="F466" s="235"/>
    </row>
    <row r="467" spans="1:6" ht="12.75">
      <c r="A467" s="166">
        <v>9</v>
      </c>
      <c r="B467" s="39"/>
      <c r="C467" s="280"/>
      <c r="D467" s="280"/>
      <c r="E467" s="280"/>
      <c r="F467" s="235"/>
    </row>
    <row r="468" spans="1:6" ht="13.5" thickBot="1">
      <c r="A468" s="167">
        <v>10</v>
      </c>
      <c r="B468" s="143"/>
      <c r="C468" s="281"/>
      <c r="D468" s="281"/>
      <c r="E468" s="281"/>
      <c r="F468" s="237"/>
    </row>
    <row r="469" spans="1:6" ht="14.25" thickBot="1" thickTop="1">
      <c r="A469" s="639" t="s">
        <v>309</v>
      </c>
      <c r="B469" s="640"/>
      <c r="C469" s="282">
        <f>SUM(C459:C468)</f>
        <v>0</v>
      </c>
      <c r="D469" s="282">
        <f>SUM(D459:D468)</f>
        <v>0</v>
      </c>
      <c r="E469" s="282">
        <f>SUM(E459:E468)</f>
        <v>0</v>
      </c>
      <c r="F469" s="283">
        <f>SUM(F459:F468)</f>
        <v>0</v>
      </c>
    </row>
    <row r="470" spans="1:6" ht="13.5" thickTop="1">
      <c r="A470" s="5"/>
      <c r="B470" s="5"/>
      <c r="C470" s="72"/>
      <c r="D470" s="72"/>
      <c r="E470" s="72"/>
      <c r="F470" s="72"/>
    </row>
    <row r="471" spans="1:6" ht="12.75">
      <c r="A471" s="5"/>
      <c r="B471" s="5"/>
      <c r="C471" s="72"/>
      <c r="D471" s="72"/>
      <c r="E471" s="72"/>
      <c r="F471" s="72"/>
    </row>
    <row r="472" spans="1:6" ht="12.75">
      <c r="A472" s="5"/>
      <c r="B472" s="5"/>
      <c r="C472" s="72"/>
      <c r="D472" s="72"/>
      <c r="E472" s="72"/>
      <c r="F472" s="72"/>
    </row>
    <row r="473" spans="1:6" ht="12.75">
      <c r="A473" s="5"/>
      <c r="B473" s="5"/>
      <c r="C473" s="72"/>
      <c r="D473" s="72"/>
      <c r="E473" s="72"/>
      <c r="F473" s="72"/>
    </row>
    <row r="474" spans="1:6" ht="12.75">
      <c r="A474" s="5"/>
      <c r="B474" s="5"/>
      <c r="C474" s="72"/>
      <c r="D474" s="72"/>
      <c r="E474" s="72"/>
      <c r="F474" s="72"/>
    </row>
    <row r="475" spans="1:6" ht="12.75">
      <c r="A475" s="5"/>
      <c r="B475" s="5"/>
      <c r="C475" s="72"/>
      <c r="D475" s="72"/>
      <c r="E475" s="72"/>
      <c r="F475" s="72"/>
    </row>
    <row r="476" spans="1:6" ht="12.75">
      <c r="A476" s="5"/>
      <c r="B476" s="5"/>
      <c r="C476" s="72"/>
      <c r="D476" s="72"/>
      <c r="E476" s="72"/>
      <c r="F476" s="72"/>
    </row>
    <row r="477" spans="1:6" ht="13.5" thickBot="1">
      <c r="A477" s="72"/>
      <c r="B477" s="6"/>
      <c r="C477" s="6"/>
      <c r="D477" s="6"/>
      <c r="E477" s="6"/>
      <c r="F477" s="6"/>
    </row>
    <row r="478" spans="1:6" ht="17.25" thickBot="1" thickTop="1">
      <c r="A478" s="311"/>
      <c r="B478" s="312" t="s">
        <v>310</v>
      </c>
      <c r="C478" s="298" t="s">
        <v>164</v>
      </c>
      <c r="D478" s="298" t="s">
        <v>164</v>
      </c>
      <c r="E478" s="298" t="s">
        <v>165</v>
      </c>
      <c r="F478" s="299" t="s">
        <v>166</v>
      </c>
    </row>
    <row r="479" spans="1:6" ht="13.5" thickTop="1">
      <c r="A479" s="164">
        <v>1</v>
      </c>
      <c r="B479" s="303"/>
      <c r="C479" s="284"/>
      <c r="D479" s="284"/>
      <c r="E479" s="284"/>
      <c r="F479" s="233"/>
    </row>
    <row r="480" spans="1:6" ht="12.75">
      <c r="A480" s="166">
        <v>2</v>
      </c>
      <c r="B480" s="39"/>
      <c r="C480" s="280"/>
      <c r="D480" s="280"/>
      <c r="E480" s="280"/>
      <c r="F480" s="235"/>
    </row>
    <row r="481" spans="1:6" ht="12.75">
      <c r="A481" s="166">
        <v>3</v>
      </c>
      <c r="B481" s="39"/>
      <c r="C481" s="280"/>
      <c r="D481" s="280"/>
      <c r="E481" s="280"/>
      <c r="F481" s="235"/>
    </row>
    <row r="482" spans="1:6" ht="12.75">
      <c r="A482" s="166">
        <v>4</v>
      </c>
      <c r="B482" s="39"/>
      <c r="C482" s="280"/>
      <c r="D482" s="280"/>
      <c r="E482" s="280"/>
      <c r="F482" s="235"/>
    </row>
    <row r="483" spans="1:6" ht="12.75">
      <c r="A483" s="166">
        <v>5</v>
      </c>
      <c r="B483" s="39"/>
      <c r="C483" s="280"/>
      <c r="D483" s="280"/>
      <c r="E483" s="280"/>
      <c r="F483" s="235"/>
    </row>
    <row r="484" spans="1:6" ht="12.75">
      <c r="A484" s="166">
        <v>6</v>
      </c>
      <c r="B484" s="39"/>
      <c r="C484" s="280"/>
      <c r="D484" s="280"/>
      <c r="E484" s="280"/>
      <c r="F484" s="235"/>
    </row>
    <row r="485" spans="1:6" ht="12.75">
      <c r="A485" s="166">
        <v>7</v>
      </c>
      <c r="B485" s="39"/>
      <c r="C485" s="280"/>
      <c r="D485" s="280"/>
      <c r="E485" s="280"/>
      <c r="F485" s="235"/>
    </row>
    <row r="486" spans="1:6" ht="12.75">
      <c r="A486" s="166">
        <v>8</v>
      </c>
      <c r="B486" s="39"/>
      <c r="C486" s="280"/>
      <c r="D486" s="280"/>
      <c r="E486" s="280"/>
      <c r="F486" s="235"/>
    </row>
    <row r="487" spans="1:6" ht="12.75">
      <c r="A487" s="166">
        <v>9</v>
      </c>
      <c r="B487" s="39"/>
      <c r="C487" s="280"/>
      <c r="D487" s="280"/>
      <c r="E487" s="280"/>
      <c r="F487" s="235"/>
    </row>
    <row r="488" spans="1:6" ht="13.5" thickBot="1">
      <c r="A488" s="167">
        <v>10</v>
      </c>
      <c r="B488" s="143"/>
      <c r="C488" s="281"/>
      <c r="D488" s="281"/>
      <c r="E488" s="281"/>
      <c r="F488" s="237"/>
    </row>
    <row r="489" spans="1:6" ht="14.25" thickBot="1" thickTop="1">
      <c r="A489" s="639" t="s">
        <v>312</v>
      </c>
      <c r="B489" s="640"/>
      <c r="C489" s="282">
        <f>SUM(C479:C488)</f>
        <v>0</v>
      </c>
      <c r="D489" s="282">
        <f>SUM(D479:D488)</f>
        <v>0</v>
      </c>
      <c r="E489" s="282">
        <f>SUM(E479:E488)</f>
        <v>0</v>
      </c>
      <c r="F489" s="283">
        <f>SUM(F479:F488)</f>
        <v>0</v>
      </c>
    </row>
    <row r="490" spans="1:6" ht="14.25" thickBot="1" thickTop="1">
      <c r="A490" s="72"/>
      <c r="B490" s="6"/>
      <c r="C490" s="6"/>
      <c r="D490" s="6"/>
      <c r="E490" s="6"/>
      <c r="F490" s="6"/>
    </row>
    <row r="491" spans="1:6" ht="17.25" thickBot="1" thickTop="1">
      <c r="A491" s="311"/>
      <c r="B491" s="312" t="s">
        <v>311</v>
      </c>
      <c r="C491" s="298" t="s">
        <v>164</v>
      </c>
      <c r="D491" s="298" t="s">
        <v>164</v>
      </c>
      <c r="E491" s="298" t="s">
        <v>165</v>
      </c>
      <c r="F491" s="299" t="s">
        <v>166</v>
      </c>
    </row>
    <row r="492" spans="1:6" ht="13.5" thickTop="1">
      <c r="A492" s="164">
        <v>1</v>
      </c>
      <c r="B492" s="303"/>
      <c r="C492" s="284"/>
      <c r="D492" s="284"/>
      <c r="E492" s="284"/>
      <c r="F492" s="233"/>
    </row>
    <row r="493" spans="1:6" ht="12.75">
      <c r="A493" s="166">
        <v>2</v>
      </c>
      <c r="B493" s="39"/>
      <c r="C493" s="280"/>
      <c r="D493" s="280"/>
      <c r="E493" s="280"/>
      <c r="F493" s="235"/>
    </row>
    <row r="494" spans="1:6" ht="12.75">
      <c r="A494" s="166">
        <v>3</v>
      </c>
      <c r="B494" s="39"/>
      <c r="C494" s="280"/>
      <c r="D494" s="280"/>
      <c r="E494" s="280"/>
      <c r="F494" s="235"/>
    </row>
    <row r="495" spans="1:6" ht="12.75">
      <c r="A495" s="166">
        <v>4</v>
      </c>
      <c r="B495" s="39"/>
      <c r="C495" s="280"/>
      <c r="D495" s="280"/>
      <c r="E495" s="280"/>
      <c r="F495" s="235"/>
    </row>
    <row r="496" spans="1:6" ht="12.75">
      <c r="A496" s="166">
        <v>5</v>
      </c>
      <c r="B496" s="39"/>
      <c r="C496" s="280"/>
      <c r="D496" s="280"/>
      <c r="E496" s="280"/>
      <c r="F496" s="235"/>
    </row>
    <row r="497" spans="1:6" ht="12.75">
      <c r="A497" s="166">
        <v>6</v>
      </c>
      <c r="B497" s="39"/>
      <c r="C497" s="280"/>
      <c r="D497" s="280"/>
      <c r="E497" s="280"/>
      <c r="F497" s="235"/>
    </row>
    <row r="498" spans="1:6" ht="12.75">
      <c r="A498" s="166">
        <v>7</v>
      </c>
      <c r="B498" s="39"/>
      <c r="C498" s="280"/>
      <c r="D498" s="280"/>
      <c r="E498" s="280"/>
      <c r="F498" s="235"/>
    </row>
    <row r="499" spans="1:6" ht="12.75">
      <c r="A499" s="166">
        <v>8</v>
      </c>
      <c r="B499" s="39"/>
      <c r="C499" s="280"/>
      <c r="D499" s="280"/>
      <c r="E499" s="280"/>
      <c r="F499" s="235"/>
    </row>
    <row r="500" spans="1:6" ht="12.75">
      <c r="A500" s="166">
        <v>9</v>
      </c>
      <c r="B500" s="39"/>
      <c r="C500" s="280"/>
      <c r="D500" s="280"/>
      <c r="E500" s="280"/>
      <c r="F500" s="235"/>
    </row>
    <row r="501" spans="1:6" ht="13.5" thickBot="1">
      <c r="A501" s="167">
        <v>10</v>
      </c>
      <c r="B501" s="143"/>
      <c r="C501" s="281"/>
      <c r="D501" s="281"/>
      <c r="E501" s="281"/>
      <c r="F501" s="237"/>
    </row>
    <row r="502" spans="1:6" ht="14.25" thickBot="1" thickTop="1">
      <c r="A502" s="683" t="s">
        <v>313</v>
      </c>
      <c r="B502" s="684"/>
      <c r="C502" s="282">
        <f>SUM(C492:C501)</f>
        <v>0</v>
      </c>
      <c r="D502" s="282">
        <f>SUM(D492:D501)</f>
        <v>0</v>
      </c>
      <c r="E502" s="282">
        <f>SUM(E492:E501)</f>
        <v>0</v>
      </c>
      <c r="F502" s="283">
        <f>SUM(F492:F501)</f>
        <v>0</v>
      </c>
    </row>
    <row r="503" spans="1:6" ht="14.25" thickBot="1" thickTop="1">
      <c r="A503" s="72"/>
      <c r="B503" s="6"/>
      <c r="C503" s="6"/>
      <c r="D503" s="6"/>
      <c r="E503" s="6"/>
      <c r="F503" s="6"/>
    </row>
    <row r="504" spans="1:6" ht="14.25" thickBot="1" thickTop="1">
      <c r="A504" s="679" t="s">
        <v>330</v>
      </c>
      <c r="B504" s="680"/>
      <c r="C504" s="330">
        <f>C456+C469+C489+C502</f>
        <v>0</v>
      </c>
      <c r="D504" s="330">
        <f>D456+D469+D489+D502</f>
        <v>0</v>
      </c>
      <c r="E504" s="330">
        <f>E456+E469+E489+E502</f>
        <v>0</v>
      </c>
      <c r="F504" s="331">
        <f>F456+F469+F489+F502</f>
        <v>0</v>
      </c>
    </row>
    <row r="505" spans="1:6" ht="14.25" thickBot="1" thickTop="1">
      <c r="A505" s="681" t="s">
        <v>145</v>
      </c>
      <c r="B505" s="682"/>
      <c r="C505" s="332">
        <f>IF(C440&gt;C504,C440-C504,0)</f>
        <v>0</v>
      </c>
      <c r="D505" s="332">
        <f>IF(D440&gt;D504,D440-D504,0)</f>
        <v>0</v>
      </c>
      <c r="E505" s="332">
        <f>IF(E440&gt;E504,E440-E504,0)</f>
        <v>0</v>
      </c>
      <c r="F505" s="333">
        <f>IF(F440&gt;F504,F440-F504,0)</f>
        <v>0</v>
      </c>
    </row>
    <row r="506" spans="1:6" ht="14.25" thickBot="1" thickTop="1">
      <c r="A506" s="675" t="s">
        <v>329</v>
      </c>
      <c r="B506" s="676"/>
      <c r="C506" s="334">
        <f>C504+C505</f>
        <v>0</v>
      </c>
      <c r="D506" s="334">
        <f>D504+D505</f>
        <v>0</v>
      </c>
      <c r="E506" s="334">
        <f>E504+E505</f>
        <v>0</v>
      </c>
      <c r="F506" s="335">
        <f>F504+F505</f>
        <v>0</v>
      </c>
    </row>
    <row r="507" ht="13.5" thickTop="1"/>
    <row r="533" ht="13.5" thickBot="1"/>
    <row r="534" spans="1:6" ht="21.75" thickBot="1" thickTop="1">
      <c r="A534" s="685" t="s">
        <v>331</v>
      </c>
      <c r="B534" s="686"/>
      <c r="C534" s="686"/>
      <c r="D534" s="686"/>
      <c r="E534" s="686"/>
      <c r="F534" s="687"/>
    </row>
    <row r="535" spans="1:6" ht="19.5" thickBot="1" thickTop="1">
      <c r="A535" s="313"/>
      <c r="B535" s="305" t="s">
        <v>305</v>
      </c>
      <c r="C535" s="677"/>
      <c r="D535" s="677"/>
      <c r="E535" s="677"/>
      <c r="F535" s="678"/>
    </row>
    <row r="536" spans="1:6" ht="14.25" thickBot="1" thickTop="1">
      <c r="A536" s="314"/>
      <c r="B536" s="315"/>
      <c r="C536" s="308" t="s">
        <v>164</v>
      </c>
      <c r="D536" s="308" t="s">
        <v>164</v>
      </c>
      <c r="E536" s="308" t="s">
        <v>165</v>
      </c>
      <c r="F536" s="309" t="s">
        <v>166</v>
      </c>
    </row>
    <row r="537" spans="1:6" ht="13.5" thickTop="1">
      <c r="A537" s="321">
        <v>1</v>
      </c>
      <c r="B537" s="300" t="s">
        <v>180</v>
      </c>
      <c r="C537" s="338"/>
      <c r="D537" s="338"/>
      <c r="E537" s="338"/>
      <c r="F537" s="339"/>
    </row>
    <row r="538" spans="1:6" ht="12.75">
      <c r="A538" s="322">
        <v>2</v>
      </c>
      <c r="B538" s="96" t="s">
        <v>181</v>
      </c>
      <c r="C538" s="327"/>
      <c r="D538" s="327"/>
      <c r="E538" s="327"/>
      <c r="F538" s="328"/>
    </row>
    <row r="539" spans="1:6" ht="12.75">
      <c r="A539" s="322">
        <v>3</v>
      </c>
      <c r="B539" s="96" t="s">
        <v>182</v>
      </c>
      <c r="C539" s="327"/>
      <c r="D539" s="327"/>
      <c r="E539" s="327"/>
      <c r="F539" s="328"/>
    </row>
    <row r="540" spans="1:6" ht="12.75">
      <c r="A540" s="322">
        <v>4</v>
      </c>
      <c r="B540" s="96" t="s">
        <v>52</v>
      </c>
      <c r="C540" s="327"/>
      <c r="D540" s="327"/>
      <c r="E540" s="327"/>
      <c r="F540" s="328"/>
    </row>
    <row r="541" spans="1:6" ht="12.75">
      <c r="A541" s="322">
        <v>5</v>
      </c>
      <c r="B541" s="96" t="s">
        <v>51</v>
      </c>
      <c r="C541" s="327"/>
      <c r="D541" s="327"/>
      <c r="E541" s="327"/>
      <c r="F541" s="328"/>
    </row>
    <row r="542" spans="1:6" ht="12.75">
      <c r="A542" s="322">
        <v>6</v>
      </c>
      <c r="B542" s="39"/>
      <c r="C542" s="329"/>
      <c r="D542" s="280"/>
      <c r="E542" s="280"/>
      <c r="F542" s="235"/>
    </row>
    <row r="543" spans="1:6" ht="12.75">
      <c r="A543" s="322">
        <v>7</v>
      </c>
      <c r="B543" s="39"/>
      <c r="C543" s="280"/>
      <c r="D543" s="280"/>
      <c r="E543" s="280"/>
      <c r="F543" s="235"/>
    </row>
    <row r="544" spans="1:6" ht="12.75">
      <c r="A544" s="322">
        <v>8</v>
      </c>
      <c r="B544" s="39"/>
      <c r="C544" s="280"/>
      <c r="D544" s="280"/>
      <c r="E544" s="280"/>
      <c r="F544" s="235"/>
    </row>
    <row r="545" spans="1:6" ht="12.75">
      <c r="A545" s="322">
        <v>9</v>
      </c>
      <c r="B545" s="39"/>
      <c r="C545" s="280"/>
      <c r="D545" s="280"/>
      <c r="E545" s="280"/>
      <c r="F545" s="235"/>
    </row>
    <row r="546" spans="1:6" ht="13.5" thickBot="1">
      <c r="A546" s="323">
        <v>10</v>
      </c>
      <c r="B546" s="143"/>
      <c r="C546" s="281"/>
      <c r="D546" s="281"/>
      <c r="E546" s="281"/>
      <c r="F546" s="237"/>
    </row>
    <row r="547" spans="1:6" ht="14.25" thickBot="1" thickTop="1">
      <c r="A547" s="679" t="s">
        <v>332</v>
      </c>
      <c r="B547" s="680"/>
      <c r="C547" s="330">
        <f>SUM(C537:C546)</f>
        <v>0</v>
      </c>
      <c r="D547" s="330">
        <f>SUM(D537:D546)</f>
        <v>0</v>
      </c>
      <c r="E547" s="330">
        <f>SUM(E537:E546)</f>
        <v>0</v>
      </c>
      <c r="F547" s="331">
        <f>SUM(F537:F546)</f>
        <v>0</v>
      </c>
    </row>
    <row r="548" spans="1:6" ht="14.25" thickBot="1" thickTop="1">
      <c r="A548" s="681" t="s">
        <v>156</v>
      </c>
      <c r="B548" s="682"/>
      <c r="C548" s="332">
        <f>IF(C547&lt;C611,C611-C547,0)</f>
        <v>0</v>
      </c>
      <c r="D548" s="332">
        <f>IF(D547&lt;D611,D611-D547,0)</f>
        <v>0</v>
      </c>
      <c r="E548" s="332">
        <f>IF(E547&lt;E611,E611-E547,0)</f>
        <v>0</v>
      </c>
      <c r="F548" s="333">
        <f>IF(F547&lt;F611,F611-F547,0)</f>
        <v>0</v>
      </c>
    </row>
    <row r="549" spans="1:6" ht="14.25" thickBot="1" thickTop="1">
      <c r="A549" s="675" t="s">
        <v>333</v>
      </c>
      <c r="B549" s="676"/>
      <c r="C549" s="334">
        <f>C547+C548</f>
        <v>0</v>
      </c>
      <c r="D549" s="334">
        <f>D547+D548</f>
        <v>0</v>
      </c>
      <c r="E549" s="334">
        <f>E547+E548</f>
        <v>0</v>
      </c>
      <c r="F549" s="335">
        <f>F547+F548</f>
        <v>0</v>
      </c>
    </row>
    <row r="550" spans="1:6" ht="14.25" thickBot="1" thickTop="1">
      <c r="A550" s="72"/>
      <c r="B550" s="6"/>
      <c r="C550" s="6"/>
      <c r="D550" s="6"/>
      <c r="E550" s="6"/>
      <c r="F550" s="6"/>
    </row>
    <row r="551" spans="1:6" ht="19.5" thickBot="1" thickTop="1">
      <c r="A551" s="304"/>
      <c r="B551" s="305" t="s">
        <v>138</v>
      </c>
      <c r="C551" s="6"/>
      <c r="D551" s="6"/>
      <c r="E551" s="6"/>
      <c r="F551" s="6"/>
    </row>
    <row r="552" spans="1:6" ht="17.25" thickBot="1" thickTop="1">
      <c r="A552" s="306"/>
      <c r="B552" s="307" t="s">
        <v>306</v>
      </c>
      <c r="C552" s="308" t="s">
        <v>164</v>
      </c>
      <c r="D552" s="308" t="s">
        <v>164</v>
      </c>
      <c r="E552" s="308" t="s">
        <v>165</v>
      </c>
      <c r="F552" s="309" t="s">
        <v>166</v>
      </c>
    </row>
    <row r="553" spans="1:6" ht="13.5" thickTop="1">
      <c r="A553" s="164">
        <v>1</v>
      </c>
      <c r="B553" s="303"/>
      <c r="C553" s="284"/>
      <c r="D553" s="284"/>
      <c r="E553" s="284"/>
      <c r="F553" s="233"/>
    </row>
    <row r="554" spans="1:6" ht="12.75">
      <c r="A554" s="166">
        <v>2</v>
      </c>
      <c r="B554" s="39"/>
      <c r="C554" s="280"/>
      <c r="D554" s="280"/>
      <c r="E554" s="280"/>
      <c r="F554" s="235"/>
    </row>
    <row r="555" spans="1:6" ht="12.75">
      <c r="A555" s="166">
        <v>3</v>
      </c>
      <c r="B555" s="39"/>
      <c r="C555" s="280"/>
      <c r="D555" s="280"/>
      <c r="E555" s="280"/>
      <c r="F555" s="235"/>
    </row>
    <row r="556" spans="1:6" ht="12.75">
      <c r="A556" s="166">
        <v>4</v>
      </c>
      <c r="B556" s="39"/>
      <c r="C556" s="280"/>
      <c r="D556" s="280"/>
      <c r="E556" s="280"/>
      <c r="F556" s="235"/>
    </row>
    <row r="557" spans="1:6" ht="12.75">
      <c r="A557" s="166">
        <v>5</v>
      </c>
      <c r="B557" s="39"/>
      <c r="C557" s="280"/>
      <c r="D557" s="280"/>
      <c r="E557" s="280"/>
      <c r="F557" s="235"/>
    </row>
    <row r="558" spans="1:6" ht="12.75">
      <c r="A558" s="166">
        <v>6</v>
      </c>
      <c r="B558" s="39"/>
      <c r="C558" s="280"/>
      <c r="D558" s="280"/>
      <c r="E558" s="280"/>
      <c r="F558" s="235"/>
    </row>
    <row r="559" spans="1:6" ht="12.75">
      <c r="A559" s="166">
        <v>7</v>
      </c>
      <c r="B559" s="39"/>
      <c r="C559" s="280"/>
      <c r="D559" s="280"/>
      <c r="E559" s="280"/>
      <c r="F559" s="235"/>
    </row>
    <row r="560" spans="1:6" ht="12.75">
      <c r="A560" s="166">
        <v>8</v>
      </c>
      <c r="B560" s="39"/>
      <c r="C560" s="280"/>
      <c r="D560" s="280"/>
      <c r="E560" s="280"/>
      <c r="F560" s="235"/>
    </row>
    <row r="561" spans="1:6" ht="12.75">
      <c r="A561" s="166">
        <v>9</v>
      </c>
      <c r="B561" s="39"/>
      <c r="C561" s="280"/>
      <c r="D561" s="280"/>
      <c r="E561" s="280"/>
      <c r="F561" s="235"/>
    </row>
    <row r="562" spans="1:6" ht="13.5" thickBot="1">
      <c r="A562" s="167">
        <v>10</v>
      </c>
      <c r="B562" s="143"/>
      <c r="C562" s="281"/>
      <c r="D562" s="281"/>
      <c r="E562" s="281"/>
      <c r="F562" s="237"/>
    </row>
    <row r="563" spans="1:6" ht="14.25" thickBot="1" thickTop="1">
      <c r="A563" s="639" t="s">
        <v>308</v>
      </c>
      <c r="B563" s="640"/>
      <c r="C563" s="282">
        <f>SUM(C553:C562)</f>
        <v>0</v>
      </c>
      <c r="D563" s="282">
        <f>SUM(D553:D562)</f>
        <v>0</v>
      </c>
      <c r="E563" s="282">
        <f>SUM(E553:E562)</f>
        <v>0</v>
      </c>
      <c r="F563" s="283">
        <f>SUM(F553:F562)</f>
        <v>0</v>
      </c>
    </row>
    <row r="564" spans="1:6" ht="14.25" thickBot="1" thickTop="1">
      <c r="A564" s="72"/>
      <c r="B564" s="6"/>
      <c r="C564" s="6"/>
      <c r="D564" s="6"/>
      <c r="E564" s="6"/>
      <c r="F564" s="6"/>
    </row>
    <row r="565" spans="1:6" ht="17.25" thickBot="1" thickTop="1">
      <c r="A565" s="311"/>
      <c r="B565" s="312" t="s">
        <v>307</v>
      </c>
      <c r="C565" s="298" t="s">
        <v>164</v>
      </c>
      <c r="D565" s="298" t="s">
        <v>164</v>
      </c>
      <c r="E565" s="298" t="s">
        <v>165</v>
      </c>
      <c r="F565" s="299" t="s">
        <v>166</v>
      </c>
    </row>
    <row r="566" spans="1:6" ht="13.5" thickTop="1">
      <c r="A566" s="164">
        <v>1</v>
      </c>
      <c r="B566" s="303"/>
      <c r="C566" s="284"/>
      <c r="D566" s="284"/>
      <c r="E566" s="284"/>
      <c r="F566" s="233"/>
    </row>
    <row r="567" spans="1:6" ht="12.75">
      <c r="A567" s="166">
        <v>2</v>
      </c>
      <c r="B567" s="39"/>
      <c r="C567" s="280"/>
      <c r="D567" s="280"/>
      <c r="E567" s="280"/>
      <c r="F567" s="235"/>
    </row>
    <row r="568" spans="1:6" ht="12.75">
      <c r="A568" s="166">
        <v>3</v>
      </c>
      <c r="B568" s="39"/>
      <c r="C568" s="280"/>
      <c r="D568" s="280"/>
      <c r="E568" s="280"/>
      <c r="F568" s="235"/>
    </row>
    <row r="569" spans="1:6" ht="12.75">
      <c r="A569" s="166">
        <v>4</v>
      </c>
      <c r="B569" s="39"/>
      <c r="C569" s="280"/>
      <c r="D569" s="280"/>
      <c r="E569" s="280"/>
      <c r="F569" s="235"/>
    </row>
    <row r="570" spans="1:6" ht="12.75">
      <c r="A570" s="166">
        <v>5</v>
      </c>
      <c r="B570" s="39"/>
      <c r="C570" s="280"/>
      <c r="D570" s="280"/>
      <c r="E570" s="280"/>
      <c r="F570" s="235"/>
    </row>
    <row r="571" spans="1:6" ht="12.75">
      <c r="A571" s="166">
        <v>6</v>
      </c>
      <c r="B571" s="39"/>
      <c r="C571" s="280"/>
      <c r="D571" s="280"/>
      <c r="E571" s="280"/>
      <c r="F571" s="235"/>
    </row>
    <row r="572" spans="1:6" ht="12.75">
      <c r="A572" s="166">
        <v>7</v>
      </c>
      <c r="B572" s="39"/>
      <c r="C572" s="280"/>
      <c r="D572" s="280"/>
      <c r="E572" s="280"/>
      <c r="F572" s="235"/>
    </row>
    <row r="573" spans="1:6" ht="12.75">
      <c r="A573" s="166">
        <v>8</v>
      </c>
      <c r="B573" s="39"/>
      <c r="C573" s="280"/>
      <c r="D573" s="280"/>
      <c r="E573" s="280"/>
      <c r="F573" s="235"/>
    </row>
    <row r="574" spans="1:6" ht="12.75">
      <c r="A574" s="166">
        <v>9</v>
      </c>
      <c r="B574" s="39"/>
      <c r="C574" s="280"/>
      <c r="D574" s="280"/>
      <c r="E574" s="280"/>
      <c r="F574" s="235"/>
    </row>
    <row r="575" spans="1:6" ht="13.5" thickBot="1">
      <c r="A575" s="167">
        <v>10</v>
      </c>
      <c r="B575" s="143"/>
      <c r="C575" s="281"/>
      <c r="D575" s="281"/>
      <c r="E575" s="281"/>
      <c r="F575" s="237"/>
    </row>
    <row r="576" spans="1:6" ht="14.25" thickBot="1" thickTop="1">
      <c r="A576" s="639" t="s">
        <v>309</v>
      </c>
      <c r="B576" s="640"/>
      <c r="C576" s="282">
        <f>SUM(C566:C575)</f>
        <v>0</v>
      </c>
      <c r="D576" s="282">
        <f>SUM(D566:D575)</f>
        <v>0</v>
      </c>
      <c r="E576" s="282">
        <f>SUM(E566:E575)</f>
        <v>0</v>
      </c>
      <c r="F576" s="283">
        <f>SUM(F566:F575)</f>
        <v>0</v>
      </c>
    </row>
    <row r="577" spans="1:6" ht="13.5" thickTop="1">
      <c r="A577" s="5"/>
      <c r="B577" s="5"/>
      <c r="C577" s="72"/>
      <c r="D577" s="72"/>
      <c r="E577" s="72"/>
      <c r="F577" s="72"/>
    </row>
    <row r="578" spans="1:6" ht="12.75">
      <c r="A578" s="5"/>
      <c r="B578" s="5"/>
      <c r="C578" s="72"/>
      <c r="D578" s="72"/>
      <c r="E578" s="72"/>
      <c r="F578" s="72"/>
    </row>
    <row r="579" spans="1:6" ht="12.75">
      <c r="A579" s="5"/>
      <c r="B579" s="5"/>
      <c r="C579" s="72"/>
      <c r="D579" s="72"/>
      <c r="E579" s="72"/>
      <c r="F579" s="72"/>
    </row>
    <row r="580" spans="1:6" ht="12.75">
      <c r="A580" s="5"/>
      <c r="B580" s="5"/>
      <c r="C580" s="72"/>
      <c r="D580" s="72"/>
      <c r="E580" s="72"/>
      <c r="F580" s="72"/>
    </row>
    <row r="581" spans="1:6" ht="12.75">
      <c r="A581" s="5"/>
      <c r="B581" s="5"/>
      <c r="C581" s="72"/>
      <c r="D581" s="72"/>
      <c r="E581" s="72"/>
      <c r="F581" s="72"/>
    </row>
    <row r="582" spans="1:6" ht="12.75">
      <c r="A582" s="5"/>
      <c r="B582" s="5"/>
      <c r="C582" s="72"/>
      <c r="D582" s="72"/>
      <c r="E582" s="72"/>
      <c r="F582" s="72"/>
    </row>
    <row r="583" spans="1:6" ht="12.75">
      <c r="A583" s="5"/>
      <c r="B583" s="5"/>
      <c r="C583" s="72"/>
      <c r="D583" s="72"/>
      <c r="E583" s="72"/>
      <c r="F583" s="72"/>
    </row>
    <row r="584" spans="1:6" ht="13.5" thickBot="1">
      <c r="A584" s="72"/>
      <c r="B584" s="6"/>
      <c r="C584" s="6"/>
      <c r="D584" s="6"/>
      <c r="E584" s="6"/>
      <c r="F584" s="6"/>
    </row>
    <row r="585" spans="1:6" ht="17.25" thickBot="1" thickTop="1">
      <c r="A585" s="311"/>
      <c r="B585" s="312" t="s">
        <v>310</v>
      </c>
      <c r="C585" s="298" t="s">
        <v>164</v>
      </c>
      <c r="D585" s="298" t="s">
        <v>164</v>
      </c>
      <c r="E585" s="298" t="s">
        <v>165</v>
      </c>
      <c r="F585" s="299" t="s">
        <v>166</v>
      </c>
    </row>
    <row r="586" spans="1:6" ht="13.5" thickTop="1">
      <c r="A586" s="164">
        <v>1</v>
      </c>
      <c r="B586" s="303"/>
      <c r="C586" s="284"/>
      <c r="D586" s="284"/>
      <c r="E586" s="284"/>
      <c r="F586" s="233"/>
    </row>
    <row r="587" spans="1:6" ht="12.75">
      <c r="A587" s="166">
        <v>2</v>
      </c>
      <c r="B587" s="39"/>
      <c r="C587" s="280"/>
      <c r="D587" s="280"/>
      <c r="E587" s="280"/>
      <c r="F587" s="235"/>
    </row>
    <row r="588" spans="1:6" ht="12.75">
      <c r="A588" s="166">
        <v>3</v>
      </c>
      <c r="B588" s="39"/>
      <c r="C588" s="280"/>
      <c r="D588" s="280"/>
      <c r="E588" s="280"/>
      <c r="F588" s="235"/>
    </row>
    <row r="589" spans="1:6" ht="12.75">
      <c r="A589" s="166">
        <v>4</v>
      </c>
      <c r="B589" s="39"/>
      <c r="C589" s="280"/>
      <c r="D589" s="280"/>
      <c r="E589" s="280"/>
      <c r="F589" s="235"/>
    </row>
    <row r="590" spans="1:6" ht="12.75">
      <c r="A590" s="166">
        <v>5</v>
      </c>
      <c r="B590" s="39"/>
      <c r="C590" s="280"/>
      <c r="D590" s="280"/>
      <c r="E590" s="280"/>
      <c r="F590" s="235"/>
    </row>
    <row r="591" spans="1:6" ht="12.75">
      <c r="A591" s="166">
        <v>6</v>
      </c>
      <c r="B591" s="39"/>
      <c r="C591" s="280"/>
      <c r="D591" s="280"/>
      <c r="E591" s="280"/>
      <c r="F591" s="235"/>
    </row>
    <row r="592" spans="1:6" ht="12.75">
      <c r="A592" s="166">
        <v>7</v>
      </c>
      <c r="B592" s="39"/>
      <c r="C592" s="280"/>
      <c r="D592" s="280"/>
      <c r="E592" s="280"/>
      <c r="F592" s="235"/>
    </row>
    <row r="593" spans="1:6" ht="12.75">
      <c r="A593" s="166">
        <v>8</v>
      </c>
      <c r="B593" s="39"/>
      <c r="C593" s="280"/>
      <c r="D593" s="280"/>
      <c r="E593" s="280"/>
      <c r="F593" s="235"/>
    </row>
    <row r="594" spans="1:6" ht="12.75">
      <c r="A594" s="166">
        <v>9</v>
      </c>
      <c r="B594" s="39"/>
      <c r="C594" s="280"/>
      <c r="D594" s="280"/>
      <c r="E594" s="280"/>
      <c r="F594" s="235"/>
    </row>
    <row r="595" spans="1:6" ht="13.5" thickBot="1">
      <c r="A595" s="167">
        <v>10</v>
      </c>
      <c r="B595" s="143"/>
      <c r="C595" s="281"/>
      <c r="D595" s="281"/>
      <c r="E595" s="281"/>
      <c r="F595" s="237"/>
    </row>
    <row r="596" spans="1:6" ht="14.25" thickBot="1" thickTop="1">
      <c r="A596" s="639" t="s">
        <v>312</v>
      </c>
      <c r="B596" s="640"/>
      <c r="C596" s="282">
        <f>SUM(C586:C595)</f>
        <v>0</v>
      </c>
      <c r="D596" s="282">
        <f>SUM(D586:D595)</f>
        <v>0</v>
      </c>
      <c r="E596" s="282">
        <f>SUM(E586:E595)</f>
        <v>0</v>
      </c>
      <c r="F596" s="283">
        <f>SUM(F586:F595)</f>
        <v>0</v>
      </c>
    </row>
    <row r="597" spans="1:6" ht="14.25" thickBot="1" thickTop="1">
      <c r="A597" s="72"/>
      <c r="B597" s="6"/>
      <c r="C597" s="6"/>
      <c r="D597" s="6"/>
      <c r="E597" s="6"/>
      <c r="F597" s="6"/>
    </row>
    <row r="598" spans="1:6" ht="17.25" thickBot="1" thickTop="1">
      <c r="A598" s="311"/>
      <c r="B598" s="312" t="s">
        <v>311</v>
      </c>
      <c r="C598" s="298" t="s">
        <v>164</v>
      </c>
      <c r="D598" s="298" t="s">
        <v>164</v>
      </c>
      <c r="E598" s="298" t="s">
        <v>165</v>
      </c>
      <c r="F598" s="299" t="s">
        <v>166</v>
      </c>
    </row>
    <row r="599" spans="1:6" ht="13.5" thickTop="1">
      <c r="A599" s="164">
        <v>1</v>
      </c>
      <c r="B599" s="303"/>
      <c r="C599" s="284"/>
      <c r="D599" s="284"/>
      <c r="E599" s="284"/>
      <c r="F599" s="233"/>
    </row>
    <row r="600" spans="1:6" ht="12.75">
      <c r="A600" s="166">
        <v>2</v>
      </c>
      <c r="B600" s="39"/>
      <c r="C600" s="280"/>
      <c r="D600" s="280"/>
      <c r="E600" s="280"/>
      <c r="F600" s="235"/>
    </row>
    <row r="601" spans="1:6" ht="12.75">
      <c r="A601" s="166">
        <v>3</v>
      </c>
      <c r="B601" s="39"/>
      <c r="C601" s="280"/>
      <c r="D601" s="280"/>
      <c r="E601" s="280"/>
      <c r="F601" s="235"/>
    </row>
    <row r="602" spans="1:6" ht="12.75">
      <c r="A602" s="166">
        <v>4</v>
      </c>
      <c r="B602" s="39"/>
      <c r="C602" s="280"/>
      <c r="D602" s="280"/>
      <c r="E602" s="280"/>
      <c r="F602" s="235"/>
    </row>
    <row r="603" spans="1:6" ht="12.75">
      <c r="A603" s="166">
        <v>5</v>
      </c>
      <c r="B603" s="39"/>
      <c r="C603" s="280"/>
      <c r="D603" s="280"/>
      <c r="E603" s="280"/>
      <c r="F603" s="235"/>
    </row>
    <row r="604" spans="1:6" ht="12.75">
      <c r="A604" s="166">
        <v>6</v>
      </c>
      <c r="B604" s="39"/>
      <c r="C604" s="280"/>
      <c r="D604" s="280"/>
      <c r="E604" s="280"/>
      <c r="F604" s="235"/>
    </row>
    <row r="605" spans="1:6" ht="12.75">
      <c r="A605" s="166">
        <v>7</v>
      </c>
      <c r="B605" s="39"/>
      <c r="C605" s="280"/>
      <c r="D605" s="280"/>
      <c r="E605" s="280"/>
      <c r="F605" s="235"/>
    </row>
    <row r="606" spans="1:6" ht="12.75">
      <c r="A606" s="166">
        <v>8</v>
      </c>
      <c r="B606" s="39"/>
      <c r="C606" s="280"/>
      <c r="D606" s="280"/>
      <c r="E606" s="280"/>
      <c r="F606" s="235"/>
    </row>
    <row r="607" spans="1:6" ht="12.75">
      <c r="A607" s="166">
        <v>9</v>
      </c>
      <c r="B607" s="39"/>
      <c r="C607" s="280"/>
      <c r="D607" s="280"/>
      <c r="E607" s="280"/>
      <c r="F607" s="235"/>
    </row>
    <row r="608" spans="1:6" ht="13.5" thickBot="1">
      <c r="A608" s="167">
        <v>10</v>
      </c>
      <c r="B608" s="143"/>
      <c r="C608" s="281"/>
      <c r="D608" s="281"/>
      <c r="E608" s="281"/>
      <c r="F608" s="237"/>
    </row>
    <row r="609" spans="1:6" ht="14.25" thickBot="1" thickTop="1">
      <c r="A609" s="683" t="s">
        <v>313</v>
      </c>
      <c r="B609" s="684"/>
      <c r="C609" s="282">
        <f>SUM(C599:C608)</f>
        <v>0</v>
      </c>
      <c r="D609" s="282">
        <f>SUM(D599:D608)</f>
        <v>0</v>
      </c>
      <c r="E609" s="282">
        <f>SUM(E599:E608)</f>
        <v>0</v>
      </c>
      <c r="F609" s="283">
        <f>SUM(F599:F608)</f>
        <v>0</v>
      </c>
    </row>
    <row r="610" spans="1:6" ht="14.25" thickBot="1" thickTop="1">
      <c r="A610" s="72"/>
      <c r="B610" s="6"/>
      <c r="C610" s="6"/>
      <c r="D610" s="6"/>
      <c r="E610" s="6"/>
      <c r="F610" s="6"/>
    </row>
    <row r="611" spans="1:6" ht="14.25" thickBot="1" thickTop="1">
      <c r="A611" s="679" t="s">
        <v>334</v>
      </c>
      <c r="B611" s="680"/>
      <c r="C611" s="330">
        <f>C563+C576+C596+C609</f>
        <v>0</v>
      </c>
      <c r="D611" s="330">
        <f>D563+D576+D596+D609</f>
        <v>0</v>
      </c>
      <c r="E611" s="330">
        <f>E563+E576+E596+E609</f>
        <v>0</v>
      </c>
      <c r="F611" s="331">
        <f>F563+F576+F596+F609</f>
        <v>0</v>
      </c>
    </row>
    <row r="612" spans="1:6" ht="14.25" thickBot="1" thickTop="1">
      <c r="A612" s="681" t="s">
        <v>145</v>
      </c>
      <c r="B612" s="682"/>
      <c r="C612" s="332">
        <f>IF(C547&gt;C611,C547-C611,0)</f>
        <v>0</v>
      </c>
      <c r="D612" s="332">
        <f>IF(D547&gt;D611,D547-D611,0)</f>
        <v>0</v>
      </c>
      <c r="E612" s="332">
        <f>IF(E547&gt;E611,E547-E611,0)</f>
        <v>0</v>
      </c>
      <c r="F612" s="333">
        <f>IF(F547&gt;F611,F547-F611,0)</f>
        <v>0</v>
      </c>
    </row>
    <row r="613" spans="1:6" ht="14.25" thickBot="1" thickTop="1">
      <c r="A613" s="675" t="s">
        <v>333</v>
      </c>
      <c r="B613" s="676"/>
      <c r="C613" s="334">
        <f>C611+C612</f>
        <v>0</v>
      </c>
      <c r="D613" s="334">
        <f>D611+D612</f>
        <v>0</v>
      </c>
      <c r="E613" s="334">
        <f>E611+E612</f>
        <v>0</v>
      </c>
      <c r="F613" s="335">
        <f>F611+F612</f>
        <v>0</v>
      </c>
    </row>
    <row r="614" ht="13.5" thickTop="1"/>
    <row r="640" ht="13.5" thickBot="1"/>
    <row r="641" spans="1:6" ht="21.75" thickBot="1" thickTop="1">
      <c r="A641" s="685" t="s">
        <v>335</v>
      </c>
      <c r="B641" s="686"/>
      <c r="C641" s="686"/>
      <c r="D641" s="686"/>
      <c r="E641" s="686"/>
      <c r="F641" s="687"/>
    </row>
    <row r="642" spans="1:6" ht="19.5" thickBot="1" thickTop="1">
      <c r="A642" s="313"/>
      <c r="B642" s="305" t="s">
        <v>305</v>
      </c>
      <c r="C642" s="677"/>
      <c r="D642" s="677"/>
      <c r="E642" s="677"/>
      <c r="F642" s="678"/>
    </row>
    <row r="643" spans="1:6" ht="14.25" thickBot="1" thickTop="1">
      <c r="A643" s="314"/>
      <c r="B643" s="315"/>
      <c r="C643" s="308" t="s">
        <v>164</v>
      </c>
      <c r="D643" s="308" t="s">
        <v>164</v>
      </c>
      <c r="E643" s="308" t="s">
        <v>165</v>
      </c>
      <c r="F643" s="309" t="s">
        <v>166</v>
      </c>
    </row>
    <row r="644" spans="1:6" ht="13.5" thickTop="1">
      <c r="A644" s="321">
        <v>1</v>
      </c>
      <c r="B644" s="300" t="s">
        <v>180</v>
      </c>
      <c r="C644" s="338"/>
      <c r="D644" s="338"/>
      <c r="E644" s="338"/>
      <c r="F644" s="339"/>
    </row>
    <row r="645" spans="1:6" ht="12.75">
      <c r="A645" s="322">
        <v>2</v>
      </c>
      <c r="B645" s="96" t="s">
        <v>181</v>
      </c>
      <c r="C645" s="327"/>
      <c r="D645" s="327"/>
      <c r="E645" s="327"/>
      <c r="F645" s="328"/>
    </row>
    <row r="646" spans="1:6" ht="12.75">
      <c r="A646" s="322">
        <v>3</v>
      </c>
      <c r="B646" s="96" t="s">
        <v>182</v>
      </c>
      <c r="C646" s="327"/>
      <c r="D646" s="327"/>
      <c r="E646" s="327"/>
      <c r="F646" s="328"/>
    </row>
    <row r="647" spans="1:6" ht="12.75">
      <c r="A647" s="322">
        <v>4</v>
      </c>
      <c r="B647" s="96" t="s">
        <v>52</v>
      </c>
      <c r="C647" s="327"/>
      <c r="D647" s="327"/>
      <c r="E647" s="327"/>
      <c r="F647" s="328"/>
    </row>
    <row r="648" spans="1:6" ht="12.75">
      <c r="A648" s="322">
        <v>5</v>
      </c>
      <c r="B648" s="96" t="s">
        <v>51</v>
      </c>
      <c r="C648" s="327"/>
      <c r="D648" s="327"/>
      <c r="E648" s="327"/>
      <c r="F648" s="328"/>
    </row>
    <row r="649" spans="1:6" ht="12.75">
      <c r="A649" s="322">
        <v>6</v>
      </c>
      <c r="B649" s="39"/>
      <c r="C649" s="329"/>
      <c r="D649" s="280"/>
      <c r="E649" s="280"/>
      <c r="F649" s="235"/>
    </row>
    <row r="650" spans="1:6" ht="12.75">
      <c r="A650" s="322">
        <v>7</v>
      </c>
      <c r="B650" s="39"/>
      <c r="C650" s="280"/>
      <c r="D650" s="280"/>
      <c r="E650" s="280"/>
      <c r="F650" s="235"/>
    </row>
    <row r="651" spans="1:6" ht="12.75">
      <c r="A651" s="322">
        <v>8</v>
      </c>
      <c r="B651" s="39"/>
      <c r="C651" s="280"/>
      <c r="D651" s="280"/>
      <c r="E651" s="280"/>
      <c r="F651" s="235"/>
    </row>
    <row r="652" spans="1:6" ht="12.75">
      <c r="A652" s="322">
        <v>9</v>
      </c>
      <c r="B652" s="39"/>
      <c r="C652" s="280"/>
      <c r="D652" s="280"/>
      <c r="E652" s="280"/>
      <c r="F652" s="235"/>
    </row>
    <row r="653" spans="1:6" ht="13.5" thickBot="1">
      <c r="A653" s="323">
        <v>10</v>
      </c>
      <c r="B653" s="143"/>
      <c r="C653" s="281"/>
      <c r="D653" s="281"/>
      <c r="E653" s="281"/>
      <c r="F653" s="237"/>
    </row>
    <row r="654" spans="1:6" ht="14.25" thickBot="1" thickTop="1">
      <c r="A654" s="679" t="s">
        <v>336</v>
      </c>
      <c r="B654" s="680"/>
      <c r="C654" s="330">
        <f>SUM(C644:C653)</f>
        <v>0</v>
      </c>
      <c r="D654" s="330">
        <f>SUM(D644:D653)</f>
        <v>0</v>
      </c>
      <c r="E654" s="330">
        <f>SUM(E644:E653)</f>
        <v>0</v>
      </c>
      <c r="F654" s="331">
        <f>SUM(F644:F653)</f>
        <v>0</v>
      </c>
    </row>
    <row r="655" spans="1:6" ht="14.25" thickBot="1" thickTop="1">
      <c r="A655" s="681" t="s">
        <v>156</v>
      </c>
      <c r="B655" s="682"/>
      <c r="C655" s="332">
        <f>IF(C654&lt;C718,C718-C654,0)</f>
        <v>0</v>
      </c>
      <c r="D655" s="332">
        <f>IF(D654&lt;D718,D718-D654,0)</f>
        <v>0</v>
      </c>
      <c r="E655" s="332">
        <f>IF(E654&lt;E718,E718-E654,0)</f>
        <v>0</v>
      </c>
      <c r="F655" s="333">
        <f>IF(F654&lt;F718,F718-F654,0)</f>
        <v>0</v>
      </c>
    </row>
    <row r="656" spans="1:6" ht="14.25" thickBot="1" thickTop="1">
      <c r="A656" s="675" t="s">
        <v>337</v>
      </c>
      <c r="B656" s="676"/>
      <c r="C656" s="334">
        <f>C654+C655</f>
        <v>0</v>
      </c>
      <c r="D656" s="334">
        <f>D654+D655</f>
        <v>0</v>
      </c>
      <c r="E656" s="334">
        <f>E654+E655</f>
        <v>0</v>
      </c>
      <c r="F656" s="335">
        <f>F654+F655</f>
        <v>0</v>
      </c>
    </row>
    <row r="657" spans="1:6" ht="14.25" thickBot="1" thickTop="1">
      <c r="A657" s="72"/>
      <c r="B657" s="6"/>
      <c r="C657" s="6"/>
      <c r="D657" s="6"/>
      <c r="E657" s="6"/>
      <c r="F657" s="6"/>
    </row>
    <row r="658" spans="1:6" ht="19.5" thickBot="1" thickTop="1">
      <c r="A658" s="304"/>
      <c r="B658" s="305" t="s">
        <v>138</v>
      </c>
      <c r="C658" s="6"/>
      <c r="D658" s="6"/>
      <c r="E658" s="6"/>
      <c r="F658" s="6"/>
    </row>
    <row r="659" spans="1:6" ht="17.25" thickBot="1" thickTop="1">
      <c r="A659" s="306"/>
      <c r="B659" s="307" t="s">
        <v>306</v>
      </c>
      <c r="C659" s="308" t="s">
        <v>164</v>
      </c>
      <c r="D659" s="308" t="s">
        <v>164</v>
      </c>
      <c r="E659" s="308" t="s">
        <v>165</v>
      </c>
      <c r="F659" s="309" t="s">
        <v>166</v>
      </c>
    </row>
    <row r="660" spans="1:6" ht="13.5" thickTop="1">
      <c r="A660" s="164">
        <v>1</v>
      </c>
      <c r="B660" s="303"/>
      <c r="C660" s="284"/>
      <c r="D660" s="284"/>
      <c r="E660" s="284"/>
      <c r="F660" s="233"/>
    </row>
    <row r="661" spans="1:6" ht="12.75">
      <c r="A661" s="166">
        <v>2</v>
      </c>
      <c r="B661" s="39"/>
      <c r="C661" s="280"/>
      <c r="D661" s="280"/>
      <c r="E661" s="280"/>
      <c r="F661" s="235"/>
    </row>
    <row r="662" spans="1:6" ht="12.75">
      <c r="A662" s="166">
        <v>3</v>
      </c>
      <c r="B662" s="39"/>
      <c r="C662" s="280"/>
      <c r="D662" s="280"/>
      <c r="E662" s="280"/>
      <c r="F662" s="235"/>
    </row>
    <row r="663" spans="1:6" ht="12.75">
      <c r="A663" s="166">
        <v>4</v>
      </c>
      <c r="B663" s="39"/>
      <c r="C663" s="280"/>
      <c r="D663" s="280"/>
      <c r="E663" s="280"/>
      <c r="F663" s="235"/>
    </row>
    <row r="664" spans="1:6" ht="12.75">
      <c r="A664" s="166">
        <v>5</v>
      </c>
      <c r="B664" s="39"/>
      <c r="C664" s="280"/>
      <c r="D664" s="280"/>
      <c r="E664" s="280"/>
      <c r="F664" s="235"/>
    </row>
    <row r="665" spans="1:6" ht="12.75">
      <c r="A665" s="166">
        <v>6</v>
      </c>
      <c r="B665" s="39"/>
      <c r="C665" s="280"/>
      <c r="D665" s="280"/>
      <c r="E665" s="280"/>
      <c r="F665" s="235"/>
    </row>
    <row r="666" spans="1:6" ht="12.75">
      <c r="A666" s="166">
        <v>7</v>
      </c>
      <c r="B666" s="39"/>
      <c r="C666" s="280"/>
      <c r="D666" s="280"/>
      <c r="E666" s="280"/>
      <c r="F666" s="235"/>
    </row>
    <row r="667" spans="1:6" ht="12.75">
      <c r="A667" s="166">
        <v>8</v>
      </c>
      <c r="B667" s="39"/>
      <c r="C667" s="280"/>
      <c r="D667" s="280"/>
      <c r="E667" s="280"/>
      <c r="F667" s="235"/>
    </row>
    <row r="668" spans="1:6" ht="12.75">
      <c r="A668" s="166">
        <v>9</v>
      </c>
      <c r="B668" s="39"/>
      <c r="C668" s="280"/>
      <c r="D668" s="280"/>
      <c r="E668" s="280"/>
      <c r="F668" s="235"/>
    </row>
    <row r="669" spans="1:6" ht="13.5" thickBot="1">
      <c r="A669" s="167">
        <v>10</v>
      </c>
      <c r="B669" s="143"/>
      <c r="C669" s="281"/>
      <c r="D669" s="281"/>
      <c r="E669" s="281"/>
      <c r="F669" s="237"/>
    </row>
    <row r="670" spans="1:6" ht="14.25" thickBot="1" thickTop="1">
      <c r="A670" s="639" t="s">
        <v>308</v>
      </c>
      <c r="B670" s="640"/>
      <c r="C670" s="282">
        <f>SUM(C660:C669)</f>
        <v>0</v>
      </c>
      <c r="D670" s="282">
        <f>SUM(D660:D669)</f>
        <v>0</v>
      </c>
      <c r="E670" s="282">
        <f>SUM(E660:E669)</f>
        <v>0</v>
      </c>
      <c r="F670" s="283">
        <f>SUM(F660:F669)</f>
        <v>0</v>
      </c>
    </row>
    <row r="671" spans="1:6" ht="14.25" thickBot="1" thickTop="1">
      <c r="A671" s="72"/>
      <c r="B671" s="6"/>
      <c r="C671" s="6"/>
      <c r="D671" s="6"/>
      <c r="E671" s="6"/>
      <c r="F671" s="6"/>
    </row>
    <row r="672" spans="1:6" ht="17.25" thickBot="1" thickTop="1">
      <c r="A672" s="311"/>
      <c r="B672" s="312" t="s">
        <v>307</v>
      </c>
      <c r="C672" s="298" t="s">
        <v>164</v>
      </c>
      <c r="D672" s="298" t="s">
        <v>164</v>
      </c>
      <c r="E672" s="298" t="s">
        <v>165</v>
      </c>
      <c r="F672" s="299" t="s">
        <v>166</v>
      </c>
    </row>
    <row r="673" spans="1:6" ht="13.5" thickTop="1">
      <c r="A673" s="164">
        <v>1</v>
      </c>
      <c r="B673" s="303"/>
      <c r="C673" s="284"/>
      <c r="D673" s="284"/>
      <c r="E673" s="284"/>
      <c r="F673" s="233"/>
    </row>
    <row r="674" spans="1:6" ht="12.75">
      <c r="A674" s="166">
        <v>2</v>
      </c>
      <c r="B674" s="39"/>
      <c r="C674" s="280"/>
      <c r="D674" s="280"/>
      <c r="E674" s="280"/>
      <c r="F674" s="235"/>
    </row>
    <row r="675" spans="1:6" ht="12.75">
      <c r="A675" s="166">
        <v>3</v>
      </c>
      <c r="B675" s="39"/>
      <c r="C675" s="280"/>
      <c r="D675" s="280"/>
      <c r="E675" s="280"/>
      <c r="F675" s="235"/>
    </row>
    <row r="676" spans="1:6" ht="12.75">
      <c r="A676" s="166">
        <v>4</v>
      </c>
      <c r="B676" s="39"/>
      <c r="C676" s="280"/>
      <c r="D676" s="280"/>
      <c r="E676" s="280"/>
      <c r="F676" s="235"/>
    </row>
    <row r="677" spans="1:6" ht="12.75">
      <c r="A677" s="166">
        <v>5</v>
      </c>
      <c r="B677" s="39"/>
      <c r="C677" s="280"/>
      <c r="D677" s="280"/>
      <c r="E677" s="280"/>
      <c r="F677" s="235"/>
    </row>
    <row r="678" spans="1:6" ht="12.75">
      <c r="A678" s="166">
        <v>6</v>
      </c>
      <c r="B678" s="39"/>
      <c r="C678" s="280"/>
      <c r="D678" s="280"/>
      <c r="E678" s="280"/>
      <c r="F678" s="235"/>
    </row>
    <row r="679" spans="1:6" ht="12.75">
      <c r="A679" s="166">
        <v>7</v>
      </c>
      <c r="B679" s="39"/>
      <c r="C679" s="280"/>
      <c r="D679" s="280"/>
      <c r="E679" s="280"/>
      <c r="F679" s="235"/>
    </row>
    <row r="680" spans="1:6" ht="12.75">
      <c r="A680" s="166">
        <v>8</v>
      </c>
      <c r="B680" s="39"/>
      <c r="C680" s="280"/>
      <c r="D680" s="280"/>
      <c r="E680" s="280"/>
      <c r="F680" s="235"/>
    </row>
    <row r="681" spans="1:6" ht="12.75">
      <c r="A681" s="166">
        <v>9</v>
      </c>
      <c r="B681" s="39"/>
      <c r="C681" s="280"/>
      <c r="D681" s="280"/>
      <c r="E681" s="280"/>
      <c r="F681" s="235"/>
    </row>
    <row r="682" spans="1:6" ht="13.5" thickBot="1">
      <c r="A682" s="167">
        <v>10</v>
      </c>
      <c r="B682" s="143"/>
      <c r="C682" s="281"/>
      <c r="D682" s="281"/>
      <c r="E682" s="281"/>
      <c r="F682" s="237"/>
    </row>
    <row r="683" spans="1:6" ht="14.25" thickBot="1" thickTop="1">
      <c r="A683" s="639" t="s">
        <v>309</v>
      </c>
      <c r="B683" s="640"/>
      <c r="C683" s="282">
        <f>SUM(C673:C682)</f>
        <v>0</v>
      </c>
      <c r="D683" s="282">
        <f>SUM(D673:D682)</f>
        <v>0</v>
      </c>
      <c r="E683" s="282">
        <f>SUM(E673:E682)</f>
        <v>0</v>
      </c>
      <c r="F683" s="283">
        <f>SUM(F673:F682)</f>
        <v>0</v>
      </c>
    </row>
    <row r="684" spans="1:6" ht="13.5" thickTop="1">
      <c r="A684" s="5"/>
      <c r="B684" s="5"/>
      <c r="C684" s="72"/>
      <c r="D684" s="72"/>
      <c r="E684" s="72"/>
      <c r="F684" s="72"/>
    </row>
    <row r="685" spans="1:6" ht="12.75">
      <c r="A685" s="5"/>
      <c r="B685" s="5"/>
      <c r="C685" s="72"/>
      <c r="D685" s="72"/>
      <c r="E685" s="72"/>
      <c r="F685" s="72"/>
    </row>
    <row r="686" spans="1:6" ht="12.75">
      <c r="A686" s="5"/>
      <c r="B686" s="5"/>
      <c r="C686" s="72"/>
      <c r="D686" s="72"/>
      <c r="E686" s="72"/>
      <c r="F686" s="72"/>
    </row>
    <row r="687" spans="1:6" ht="12.75">
      <c r="A687" s="5"/>
      <c r="B687" s="5"/>
      <c r="C687" s="72"/>
      <c r="D687" s="72"/>
      <c r="E687" s="72"/>
      <c r="F687" s="72"/>
    </row>
    <row r="688" spans="1:6" ht="12.75">
      <c r="A688" s="5"/>
      <c r="B688" s="5"/>
      <c r="C688" s="72"/>
      <c r="D688" s="72"/>
      <c r="E688" s="72"/>
      <c r="F688" s="72"/>
    </row>
    <row r="689" spans="1:6" ht="12.75">
      <c r="A689" s="5"/>
      <c r="B689" s="5"/>
      <c r="C689" s="72"/>
      <c r="D689" s="72"/>
      <c r="E689" s="72"/>
      <c r="F689" s="72"/>
    </row>
    <row r="690" spans="1:6" ht="12.75">
      <c r="A690" s="5"/>
      <c r="B690" s="5"/>
      <c r="C690" s="72"/>
      <c r="D690" s="72"/>
      <c r="E690" s="72"/>
      <c r="F690" s="72"/>
    </row>
    <row r="691" spans="1:6" ht="13.5" thickBot="1">
      <c r="A691" s="72"/>
      <c r="B691" s="6"/>
      <c r="C691" s="6"/>
      <c r="D691" s="6"/>
      <c r="E691" s="6"/>
      <c r="F691" s="6"/>
    </row>
    <row r="692" spans="1:6" ht="17.25" thickBot="1" thickTop="1">
      <c r="A692" s="311"/>
      <c r="B692" s="312" t="s">
        <v>310</v>
      </c>
      <c r="C692" s="298" t="s">
        <v>164</v>
      </c>
      <c r="D692" s="298" t="s">
        <v>164</v>
      </c>
      <c r="E692" s="298" t="s">
        <v>165</v>
      </c>
      <c r="F692" s="299" t="s">
        <v>166</v>
      </c>
    </row>
    <row r="693" spans="1:6" ht="13.5" thickTop="1">
      <c r="A693" s="164">
        <v>1</v>
      </c>
      <c r="B693" s="303"/>
      <c r="C693" s="284"/>
      <c r="D693" s="284"/>
      <c r="E693" s="284"/>
      <c r="F693" s="233"/>
    </row>
    <row r="694" spans="1:6" ht="12.75">
      <c r="A694" s="166">
        <v>2</v>
      </c>
      <c r="B694" s="39"/>
      <c r="C694" s="280"/>
      <c r="D694" s="280"/>
      <c r="E694" s="280"/>
      <c r="F694" s="235"/>
    </row>
    <row r="695" spans="1:6" ht="12.75">
      <c r="A695" s="166">
        <v>3</v>
      </c>
      <c r="B695" s="39"/>
      <c r="C695" s="280"/>
      <c r="D695" s="280"/>
      <c r="E695" s="280"/>
      <c r="F695" s="235"/>
    </row>
    <row r="696" spans="1:6" ht="12.75">
      <c r="A696" s="166">
        <v>4</v>
      </c>
      <c r="B696" s="39"/>
      <c r="C696" s="280"/>
      <c r="D696" s="280"/>
      <c r="E696" s="280"/>
      <c r="F696" s="235"/>
    </row>
    <row r="697" spans="1:6" ht="12.75">
      <c r="A697" s="166">
        <v>5</v>
      </c>
      <c r="B697" s="39"/>
      <c r="C697" s="280"/>
      <c r="D697" s="280"/>
      <c r="E697" s="280"/>
      <c r="F697" s="235"/>
    </row>
    <row r="698" spans="1:6" ht="12.75">
      <c r="A698" s="166">
        <v>6</v>
      </c>
      <c r="B698" s="39"/>
      <c r="C698" s="280"/>
      <c r="D698" s="280"/>
      <c r="E698" s="280"/>
      <c r="F698" s="235"/>
    </row>
    <row r="699" spans="1:6" ht="12.75">
      <c r="A699" s="166">
        <v>7</v>
      </c>
      <c r="B699" s="39"/>
      <c r="C699" s="280"/>
      <c r="D699" s="280"/>
      <c r="E699" s="280"/>
      <c r="F699" s="235"/>
    </row>
    <row r="700" spans="1:6" ht="12.75">
      <c r="A700" s="166">
        <v>8</v>
      </c>
      <c r="B700" s="39"/>
      <c r="C700" s="280"/>
      <c r="D700" s="280"/>
      <c r="E700" s="280"/>
      <c r="F700" s="235"/>
    </row>
    <row r="701" spans="1:6" ht="12.75">
      <c r="A701" s="166">
        <v>9</v>
      </c>
      <c r="B701" s="39"/>
      <c r="C701" s="280"/>
      <c r="D701" s="280"/>
      <c r="E701" s="280"/>
      <c r="F701" s="235"/>
    </row>
    <row r="702" spans="1:6" ht="13.5" thickBot="1">
      <c r="A702" s="167">
        <v>10</v>
      </c>
      <c r="B702" s="143"/>
      <c r="C702" s="281"/>
      <c r="D702" s="281"/>
      <c r="E702" s="281"/>
      <c r="F702" s="237"/>
    </row>
    <row r="703" spans="1:6" ht="14.25" thickBot="1" thickTop="1">
      <c r="A703" s="639" t="s">
        <v>312</v>
      </c>
      <c r="B703" s="640"/>
      <c r="C703" s="282">
        <f>SUM(C693:C702)</f>
        <v>0</v>
      </c>
      <c r="D703" s="282">
        <f>SUM(D693:D702)</f>
        <v>0</v>
      </c>
      <c r="E703" s="282">
        <f>SUM(E693:E702)</f>
        <v>0</v>
      </c>
      <c r="F703" s="283">
        <f>SUM(F693:F702)</f>
        <v>0</v>
      </c>
    </row>
    <row r="704" spans="1:6" ht="14.25" thickBot="1" thickTop="1">
      <c r="A704" s="72"/>
      <c r="B704" s="6"/>
      <c r="C704" s="6"/>
      <c r="D704" s="6"/>
      <c r="E704" s="6"/>
      <c r="F704" s="6"/>
    </row>
    <row r="705" spans="1:6" ht="17.25" thickBot="1" thickTop="1">
      <c r="A705" s="311"/>
      <c r="B705" s="312" t="s">
        <v>311</v>
      </c>
      <c r="C705" s="298" t="s">
        <v>164</v>
      </c>
      <c r="D705" s="298" t="s">
        <v>164</v>
      </c>
      <c r="E705" s="298" t="s">
        <v>165</v>
      </c>
      <c r="F705" s="299" t="s">
        <v>166</v>
      </c>
    </row>
    <row r="706" spans="1:6" ht="13.5" thickTop="1">
      <c r="A706" s="164">
        <v>1</v>
      </c>
      <c r="B706" s="303"/>
      <c r="C706" s="284"/>
      <c r="D706" s="284"/>
      <c r="E706" s="284"/>
      <c r="F706" s="233"/>
    </row>
    <row r="707" spans="1:6" ht="12.75">
      <c r="A707" s="166">
        <v>2</v>
      </c>
      <c r="B707" s="39"/>
      <c r="C707" s="280"/>
      <c r="D707" s="280"/>
      <c r="E707" s="280"/>
      <c r="F707" s="235"/>
    </row>
    <row r="708" spans="1:6" ht="12.75">
      <c r="A708" s="166">
        <v>3</v>
      </c>
      <c r="B708" s="39"/>
      <c r="C708" s="280"/>
      <c r="D708" s="280"/>
      <c r="E708" s="280"/>
      <c r="F708" s="235"/>
    </row>
    <row r="709" spans="1:6" ht="12.75">
      <c r="A709" s="166">
        <v>4</v>
      </c>
      <c r="B709" s="39"/>
      <c r="C709" s="280"/>
      <c r="D709" s="280"/>
      <c r="E709" s="280"/>
      <c r="F709" s="235"/>
    </row>
    <row r="710" spans="1:6" ht="12.75">
      <c r="A710" s="166">
        <v>5</v>
      </c>
      <c r="B710" s="39"/>
      <c r="C710" s="280"/>
      <c r="D710" s="280"/>
      <c r="E710" s="280"/>
      <c r="F710" s="235"/>
    </row>
    <row r="711" spans="1:6" ht="12.75">
      <c r="A711" s="166">
        <v>6</v>
      </c>
      <c r="B711" s="39"/>
      <c r="C711" s="280"/>
      <c r="D711" s="280"/>
      <c r="E711" s="280"/>
      <c r="F711" s="235"/>
    </row>
    <row r="712" spans="1:6" ht="12.75">
      <c r="A712" s="166">
        <v>7</v>
      </c>
      <c r="B712" s="39"/>
      <c r="C712" s="280"/>
      <c r="D712" s="280"/>
      <c r="E712" s="280"/>
      <c r="F712" s="235"/>
    </row>
    <row r="713" spans="1:6" ht="12.75">
      <c r="A713" s="166">
        <v>8</v>
      </c>
      <c r="B713" s="39"/>
      <c r="C713" s="280"/>
      <c r="D713" s="280"/>
      <c r="E713" s="280"/>
      <c r="F713" s="235"/>
    </row>
    <row r="714" spans="1:6" ht="12.75">
      <c r="A714" s="166">
        <v>9</v>
      </c>
      <c r="B714" s="39"/>
      <c r="C714" s="280"/>
      <c r="D714" s="280"/>
      <c r="E714" s="280"/>
      <c r="F714" s="235"/>
    </row>
    <row r="715" spans="1:6" ht="13.5" thickBot="1">
      <c r="A715" s="167">
        <v>10</v>
      </c>
      <c r="B715" s="143"/>
      <c r="C715" s="281"/>
      <c r="D715" s="281"/>
      <c r="E715" s="281"/>
      <c r="F715" s="237"/>
    </row>
    <row r="716" spans="1:6" ht="14.25" thickBot="1" thickTop="1">
      <c r="A716" s="683" t="s">
        <v>313</v>
      </c>
      <c r="B716" s="684"/>
      <c r="C716" s="282">
        <f>SUM(C706:C715)</f>
        <v>0</v>
      </c>
      <c r="D716" s="282">
        <f>SUM(D706:D715)</f>
        <v>0</v>
      </c>
      <c r="E716" s="282">
        <f>SUM(E706:E715)</f>
        <v>0</v>
      </c>
      <c r="F716" s="283">
        <f>SUM(F706:F715)</f>
        <v>0</v>
      </c>
    </row>
    <row r="717" spans="1:6" ht="14.25" thickBot="1" thickTop="1">
      <c r="A717" s="72"/>
      <c r="B717" s="6"/>
      <c r="C717" s="6"/>
      <c r="D717" s="6"/>
      <c r="E717" s="6"/>
      <c r="F717" s="6"/>
    </row>
    <row r="718" spans="1:6" ht="14.25" thickBot="1" thickTop="1">
      <c r="A718" s="679" t="s">
        <v>350</v>
      </c>
      <c r="B718" s="680"/>
      <c r="C718" s="330">
        <f>C670+C683+C703+C716</f>
        <v>0</v>
      </c>
      <c r="D718" s="330">
        <f>D670+D683+D703+D716</f>
        <v>0</v>
      </c>
      <c r="E718" s="330">
        <f>E670+E683+E703+E716</f>
        <v>0</v>
      </c>
      <c r="F718" s="331">
        <f>F670+F683+F703+F716</f>
        <v>0</v>
      </c>
    </row>
    <row r="719" spans="1:6" ht="14.25" thickBot="1" thickTop="1">
      <c r="A719" s="681" t="s">
        <v>145</v>
      </c>
      <c r="B719" s="682"/>
      <c r="C719" s="332">
        <f>IF(C654&gt;C718,C654-C718,0)</f>
        <v>0</v>
      </c>
      <c r="D719" s="332">
        <f>IF(D654&gt;D718,D654-D718,0)</f>
        <v>0</v>
      </c>
      <c r="E719" s="332">
        <f>IF(E654&gt;E718,E654-E718,0)</f>
        <v>0</v>
      </c>
      <c r="F719" s="333">
        <f>IF(F654&gt;F718,F654-F718,0)</f>
        <v>0</v>
      </c>
    </row>
    <row r="720" spans="1:6" ht="14.25" thickBot="1" thickTop="1">
      <c r="A720" s="675" t="s">
        <v>337</v>
      </c>
      <c r="B720" s="676"/>
      <c r="C720" s="334">
        <f>C718+C719</f>
        <v>0</v>
      </c>
      <c r="D720" s="334">
        <f>D718+D719</f>
        <v>0</v>
      </c>
      <c r="E720" s="334">
        <f>E718+E719</f>
        <v>0</v>
      </c>
      <c r="F720" s="335">
        <f>F718+F719</f>
        <v>0</v>
      </c>
    </row>
    <row r="721" ht="13.5" thickTop="1"/>
    <row r="747" ht="13.5" thickBot="1"/>
    <row r="748" spans="1:6" ht="21.75" thickBot="1" thickTop="1">
      <c r="A748" s="685" t="s">
        <v>338</v>
      </c>
      <c r="B748" s="686"/>
      <c r="C748" s="686"/>
      <c r="D748" s="686"/>
      <c r="E748" s="686"/>
      <c r="F748" s="687"/>
    </row>
    <row r="749" spans="1:6" ht="19.5" thickBot="1" thickTop="1">
      <c r="A749" s="313"/>
      <c r="B749" s="305" t="s">
        <v>305</v>
      </c>
      <c r="C749" s="677"/>
      <c r="D749" s="677"/>
      <c r="E749" s="677"/>
      <c r="F749" s="678"/>
    </row>
    <row r="750" spans="1:6" ht="14.25" thickBot="1" thickTop="1">
      <c r="A750" s="314"/>
      <c r="B750" s="315"/>
      <c r="C750" s="308" t="s">
        <v>164</v>
      </c>
      <c r="D750" s="308" t="s">
        <v>164</v>
      </c>
      <c r="E750" s="308" t="s">
        <v>165</v>
      </c>
      <c r="F750" s="309" t="s">
        <v>166</v>
      </c>
    </row>
    <row r="751" spans="1:6" ht="13.5" thickTop="1">
      <c r="A751" s="321">
        <v>1</v>
      </c>
      <c r="B751" s="300" t="s">
        <v>180</v>
      </c>
      <c r="C751" s="338"/>
      <c r="D751" s="338"/>
      <c r="E751" s="338"/>
      <c r="F751" s="339"/>
    </row>
    <row r="752" spans="1:6" ht="12.75">
      <c r="A752" s="322">
        <v>2</v>
      </c>
      <c r="B752" s="96" t="s">
        <v>181</v>
      </c>
      <c r="C752" s="327"/>
      <c r="D752" s="327"/>
      <c r="E752" s="327"/>
      <c r="F752" s="328"/>
    </row>
    <row r="753" spans="1:6" ht="12.75">
      <c r="A753" s="322">
        <v>3</v>
      </c>
      <c r="B753" s="96" t="s">
        <v>182</v>
      </c>
      <c r="C753" s="327"/>
      <c r="D753" s="327"/>
      <c r="E753" s="327"/>
      <c r="F753" s="328"/>
    </row>
    <row r="754" spans="1:6" ht="12.75">
      <c r="A754" s="322">
        <v>4</v>
      </c>
      <c r="B754" s="96" t="s">
        <v>52</v>
      </c>
      <c r="C754" s="327"/>
      <c r="D754" s="327"/>
      <c r="E754" s="327"/>
      <c r="F754" s="328"/>
    </row>
    <row r="755" spans="1:6" ht="12.75">
      <c r="A755" s="322">
        <v>5</v>
      </c>
      <c r="B755" s="96" t="s">
        <v>51</v>
      </c>
      <c r="C755" s="327"/>
      <c r="D755" s="327"/>
      <c r="E755" s="327"/>
      <c r="F755" s="328"/>
    </row>
    <row r="756" spans="1:6" ht="12.75">
      <c r="A756" s="322">
        <v>6</v>
      </c>
      <c r="B756" s="39"/>
      <c r="C756" s="329"/>
      <c r="D756" s="280"/>
      <c r="E756" s="280"/>
      <c r="F756" s="235"/>
    </row>
    <row r="757" spans="1:6" ht="12.75">
      <c r="A757" s="322">
        <v>7</v>
      </c>
      <c r="B757" s="39"/>
      <c r="C757" s="280"/>
      <c r="D757" s="280"/>
      <c r="E757" s="280"/>
      <c r="F757" s="235"/>
    </row>
    <row r="758" spans="1:6" ht="12.75">
      <c r="A758" s="322">
        <v>8</v>
      </c>
      <c r="B758" s="39"/>
      <c r="C758" s="280"/>
      <c r="D758" s="280"/>
      <c r="E758" s="280"/>
      <c r="F758" s="235"/>
    </row>
    <row r="759" spans="1:6" ht="12.75">
      <c r="A759" s="322">
        <v>9</v>
      </c>
      <c r="B759" s="39"/>
      <c r="C759" s="280"/>
      <c r="D759" s="280"/>
      <c r="E759" s="280"/>
      <c r="F759" s="235"/>
    </row>
    <row r="760" spans="1:6" ht="13.5" thickBot="1">
      <c r="A760" s="323">
        <v>10</v>
      </c>
      <c r="B760" s="143"/>
      <c r="C760" s="281"/>
      <c r="D760" s="281"/>
      <c r="E760" s="281"/>
      <c r="F760" s="237"/>
    </row>
    <row r="761" spans="1:6" ht="14.25" thickBot="1" thickTop="1">
      <c r="A761" s="679" t="s">
        <v>339</v>
      </c>
      <c r="B761" s="680"/>
      <c r="C761" s="330">
        <f>SUM(C751:C760)</f>
        <v>0</v>
      </c>
      <c r="D761" s="330">
        <f>SUM(D751:D760)</f>
        <v>0</v>
      </c>
      <c r="E761" s="330">
        <f>SUM(E751:E760)</f>
        <v>0</v>
      </c>
      <c r="F761" s="331">
        <f>SUM(F751:F760)</f>
        <v>0</v>
      </c>
    </row>
    <row r="762" spans="1:6" ht="14.25" thickBot="1" thickTop="1">
      <c r="A762" s="681" t="s">
        <v>156</v>
      </c>
      <c r="B762" s="682"/>
      <c r="C762" s="332">
        <f>IF(C761&lt;C825,C825-C761,0)</f>
        <v>0</v>
      </c>
      <c r="D762" s="332">
        <f>IF(D761&lt;D825,D825-D761,0)</f>
        <v>0</v>
      </c>
      <c r="E762" s="332">
        <f>IF(E761&lt;E825,E825-E761,0)</f>
        <v>0</v>
      </c>
      <c r="F762" s="333">
        <f>IF(F761&lt;F825,F825-F761,0)</f>
        <v>0</v>
      </c>
    </row>
    <row r="763" spans="1:6" ht="14.25" thickBot="1" thickTop="1">
      <c r="A763" s="675" t="s">
        <v>340</v>
      </c>
      <c r="B763" s="676"/>
      <c r="C763" s="334">
        <f>C761+C762</f>
        <v>0</v>
      </c>
      <c r="D763" s="334">
        <f>D761+D762</f>
        <v>0</v>
      </c>
      <c r="E763" s="334">
        <f>E761+E762</f>
        <v>0</v>
      </c>
      <c r="F763" s="335">
        <f>F761+F762</f>
        <v>0</v>
      </c>
    </row>
    <row r="764" spans="1:6" ht="14.25" thickBot="1" thickTop="1">
      <c r="A764" s="72"/>
      <c r="B764" s="6"/>
      <c r="C764" s="6"/>
      <c r="D764" s="6"/>
      <c r="E764" s="6"/>
      <c r="F764" s="6"/>
    </row>
    <row r="765" spans="1:6" ht="19.5" thickBot="1" thickTop="1">
      <c r="A765" s="304"/>
      <c r="B765" s="305" t="s">
        <v>138</v>
      </c>
      <c r="C765" s="6"/>
      <c r="D765" s="6"/>
      <c r="E765" s="6"/>
      <c r="F765" s="6"/>
    </row>
    <row r="766" spans="1:6" ht="17.25" thickBot="1" thickTop="1">
      <c r="A766" s="306"/>
      <c r="B766" s="307" t="s">
        <v>306</v>
      </c>
      <c r="C766" s="308" t="s">
        <v>164</v>
      </c>
      <c r="D766" s="308" t="s">
        <v>164</v>
      </c>
      <c r="E766" s="308" t="s">
        <v>165</v>
      </c>
      <c r="F766" s="309" t="s">
        <v>166</v>
      </c>
    </row>
    <row r="767" spans="1:6" ht="13.5" thickTop="1">
      <c r="A767" s="164">
        <v>1</v>
      </c>
      <c r="B767" s="303"/>
      <c r="C767" s="284"/>
      <c r="D767" s="284"/>
      <c r="E767" s="284"/>
      <c r="F767" s="233"/>
    </row>
    <row r="768" spans="1:6" ht="12.75">
      <c r="A768" s="166">
        <v>2</v>
      </c>
      <c r="B768" s="39"/>
      <c r="C768" s="280"/>
      <c r="D768" s="280"/>
      <c r="E768" s="280"/>
      <c r="F768" s="235"/>
    </row>
    <row r="769" spans="1:6" ht="12.75">
      <c r="A769" s="166">
        <v>3</v>
      </c>
      <c r="B769" s="39"/>
      <c r="C769" s="280"/>
      <c r="D769" s="280"/>
      <c r="E769" s="280"/>
      <c r="F769" s="235"/>
    </row>
    <row r="770" spans="1:6" ht="12.75">
      <c r="A770" s="166">
        <v>4</v>
      </c>
      <c r="B770" s="39"/>
      <c r="C770" s="280"/>
      <c r="D770" s="280"/>
      <c r="E770" s="280"/>
      <c r="F770" s="235"/>
    </row>
    <row r="771" spans="1:6" ht="12.75">
      <c r="A771" s="166">
        <v>5</v>
      </c>
      <c r="B771" s="39"/>
      <c r="C771" s="280"/>
      <c r="D771" s="280"/>
      <c r="E771" s="280"/>
      <c r="F771" s="235"/>
    </row>
    <row r="772" spans="1:6" ht="12.75">
      <c r="A772" s="166">
        <v>6</v>
      </c>
      <c r="B772" s="39"/>
      <c r="C772" s="280"/>
      <c r="D772" s="280"/>
      <c r="E772" s="280"/>
      <c r="F772" s="235"/>
    </row>
    <row r="773" spans="1:6" ht="12.75">
      <c r="A773" s="166">
        <v>7</v>
      </c>
      <c r="B773" s="39"/>
      <c r="C773" s="280"/>
      <c r="D773" s="280"/>
      <c r="E773" s="280"/>
      <c r="F773" s="235"/>
    </row>
    <row r="774" spans="1:6" ht="12.75">
      <c r="A774" s="166">
        <v>8</v>
      </c>
      <c r="B774" s="39"/>
      <c r="C774" s="280"/>
      <c r="D774" s="280"/>
      <c r="E774" s="280"/>
      <c r="F774" s="235"/>
    </row>
    <row r="775" spans="1:6" ht="12.75">
      <c r="A775" s="166">
        <v>9</v>
      </c>
      <c r="B775" s="39"/>
      <c r="C775" s="280"/>
      <c r="D775" s="280"/>
      <c r="E775" s="280"/>
      <c r="F775" s="235"/>
    </row>
    <row r="776" spans="1:6" ht="13.5" thickBot="1">
      <c r="A776" s="167">
        <v>10</v>
      </c>
      <c r="B776" s="143"/>
      <c r="C776" s="281"/>
      <c r="D776" s="281"/>
      <c r="E776" s="281"/>
      <c r="F776" s="237"/>
    </row>
    <row r="777" spans="1:6" ht="14.25" thickBot="1" thickTop="1">
      <c r="A777" s="639" t="s">
        <v>308</v>
      </c>
      <c r="B777" s="640"/>
      <c r="C777" s="282">
        <f>SUM(C767:C776)</f>
        <v>0</v>
      </c>
      <c r="D777" s="282">
        <f>SUM(D767:D776)</f>
        <v>0</v>
      </c>
      <c r="E777" s="282">
        <f>SUM(E767:E776)</f>
        <v>0</v>
      </c>
      <c r="F777" s="283">
        <f>SUM(F767:F776)</f>
        <v>0</v>
      </c>
    </row>
    <row r="778" spans="1:6" ht="14.25" thickBot="1" thickTop="1">
      <c r="A778" s="72"/>
      <c r="B778" s="6"/>
      <c r="C778" s="6"/>
      <c r="D778" s="6"/>
      <c r="E778" s="6"/>
      <c r="F778" s="6"/>
    </row>
    <row r="779" spans="1:6" ht="17.25" thickBot="1" thickTop="1">
      <c r="A779" s="311"/>
      <c r="B779" s="312" t="s">
        <v>307</v>
      </c>
      <c r="C779" s="298" t="s">
        <v>164</v>
      </c>
      <c r="D779" s="298" t="s">
        <v>164</v>
      </c>
      <c r="E779" s="298" t="s">
        <v>165</v>
      </c>
      <c r="F779" s="299" t="s">
        <v>166</v>
      </c>
    </row>
    <row r="780" spans="1:6" ht="13.5" thickTop="1">
      <c r="A780" s="164">
        <v>1</v>
      </c>
      <c r="B780" s="303"/>
      <c r="C780" s="284"/>
      <c r="D780" s="284"/>
      <c r="E780" s="284"/>
      <c r="F780" s="233"/>
    </row>
    <row r="781" spans="1:6" ht="12.75">
      <c r="A781" s="166">
        <v>2</v>
      </c>
      <c r="B781" s="39"/>
      <c r="C781" s="280"/>
      <c r="D781" s="280"/>
      <c r="E781" s="280"/>
      <c r="F781" s="235"/>
    </row>
    <row r="782" spans="1:6" ht="12.75">
      <c r="A782" s="166">
        <v>3</v>
      </c>
      <c r="B782" s="39"/>
      <c r="C782" s="280"/>
      <c r="D782" s="280"/>
      <c r="E782" s="280"/>
      <c r="F782" s="235"/>
    </row>
    <row r="783" spans="1:6" ht="12.75">
      <c r="A783" s="166">
        <v>4</v>
      </c>
      <c r="B783" s="39"/>
      <c r="C783" s="280"/>
      <c r="D783" s="280"/>
      <c r="E783" s="280"/>
      <c r="F783" s="235"/>
    </row>
    <row r="784" spans="1:6" ht="12.75">
      <c r="A784" s="166">
        <v>5</v>
      </c>
      <c r="B784" s="39"/>
      <c r="C784" s="280"/>
      <c r="D784" s="280"/>
      <c r="E784" s="280"/>
      <c r="F784" s="235"/>
    </row>
    <row r="785" spans="1:6" ht="12.75">
      <c r="A785" s="166">
        <v>6</v>
      </c>
      <c r="B785" s="39"/>
      <c r="C785" s="280"/>
      <c r="D785" s="280"/>
      <c r="E785" s="280"/>
      <c r="F785" s="235"/>
    </row>
    <row r="786" spans="1:6" ht="12.75">
      <c r="A786" s="166">
        <v>7</v>
      </c>
      <c r="B786" s="39"/>
      <c r="C786" s="280"/>
      <c r="D786" s="280"/>
      <c r="E786" s="280"/>
      <c r="F786" s="235"/>
    </row>
    <row r="787" spans="1:6" ht="12.75">
      <c r="A787" s="166">
        <v>8</v>
      </c>
      <c r="B787" s="39"/>
      <c r="C787" s="280"/>
      <c r="D787" s="280"/>
      <c r="E787" s="280"/>
      <c r="F787" s="235"/>
    </row>
    <row r="788" spans="1:6" ht="12.75">
      <c r="A788" s="166">
        <v>9</v>
      </c>
      <c r="B788" s="39"/>
      <c r="C788" s="280"/>
      <c r="D788" s="280"/>
      <c r="E788" s="280"/>
      <c r="F788" s="235"/>
    </row>
    <row r="789" spans="1:6" ht="13.5" thickBot="1">
      <c r="A789" s="167">
        <v>10</v>
      </c>
      <c r="B789" s="143"/>
      <c r="C789" s="281"/>
      <c r="D789" s="281"/>
      <c r="E789" s="281"/>
      <c r="F789" s="237"/>
    </row>
    <row r="790" spans="1:6" ht="14.25" thickBot="1" thickTop="1">
      <c r="A790" s="639" t="s">
        <v>309</v>
      </c>
      <c r="B790" s="640"/>
      <c r="C790" s="282">
        <f>SUM(C780:C789)</f>
        <v>0</v>
      </c>
      <c r="D790" s="282">
        <f>SUM(D780:D789)</f>
        <v>0</v>
      </c>
      <c r="E790" s="282">
        <f>SUM(E780:E789)</f>
        <v>0</v>
      </c>
      <c r="F790" s="283">
        <f>SUM(F780:F789)</f>
        <v>0</v>
      </c>
    </row>
    <row r="791" spans="1:6" ht="13.5" thickTop="1">
      <c r="A791" s="5"/>
      <c r="B791" s="5"/>
      <c r="C791" s="72"/>
      <c r="D791" s="72"/>
      <c r="E791" s="72"/>
      <c r="F791" s="72"/>
    </row>
    <row r="792" spans="1:6" ht="12.75">
      <c r="A792" s="5"/>
      <c r="B792" s="5"/>
      <c r="C792" s="72"/>
      <c r="D792" s="72"/>
      <c r="E792" s="72"/>
      <c r="F792" s="72"/>
    </row>
    <row r="793" spans="1:6" ht="12.75">
      <c r="A793" s="5"/>
      <c r="B793" s="5"/>
      <c r="C793" s="72"/>
      <c r="D793" s="72"/>
      <c r="E793" s="72"/>
      <c r="F793" s="72"/>
    </row>
    <row r="794" spans="1:6" ht="12.75">
      <c r="A794" s="5"/>
      <c r="B794" s="5"/>
      <c r="C794" s="72"/>
      <c r="D794" s="72"/>
      <c r="E794" s="72"/>
      <c r="F794" s="72"/>
    </row>
    <row r="795" spans="1:6" ht="12.75">
      <c r="A795" s="5"/>
      <c r="B795" s="5"/>
      <c r="C795" s="72"/>
      <c r="D795" s="72"/>
      <c r="E795" s="72"/>
      <c r="F795" s="72"/>
    </row>
    <row r="796" spans="1:6" ht="12.75">
      <c r="A796" s="5"/>
      <c r="B796" s="5"/>
      <c r="C796" s="72"/>
      <c r="D796" s="72"/>
      <c r="E796" s="72"/>
      <c r="F796" s="72"/>
    </row>
    <row r="797" spans="1:6" ht="12.75">
      <c r="A797" s="5"/>
      <c r="B797" s="5"/>
      <c r="C797" s="72"/>
      <c r="D797" s="72"/>
      <c r="E797" s="72"/>
      <c r="F797" s="72"/>
    </row>
    <row r="798" spans="1:6" ht="13.5" thickBot="1">
      <c r="A798" s="72"/>
      <c r="B798" s="6"/>
      <c r="C798" s="6"/>
      <c r="D798" s="6"/>
      <c r="E798" s="6"/>
      <c r="F798" s="6"/>
    </row>
    <row r="799" spans="1:6" ht="17.25" thickBot="1" thickTop="1">
      <c r="A799" s="311"/>
      <c r="B799" s="312" t="s">
        <v>310</v>
      </c>
      <c r="C799" s="298" t="s">
        <v>164</v>
      </c>
      <c r="D799" s="298" t="s">
        <v>164</v>
      </c>
      <c r="E799" s="298" t="s">
        <v>165</v>
      </c>
      <c r="F799" s="299" t="s">
        <v>166</v>
      </c>
    </row>
    <row r="800" spans="1:6" ht="13.5" thickTop="1">
      <c r="A800" s="164">
        <v>1</v>
      </c>
      <c r="B800" s="303"/>
      <c r="C800" s="284"/>
      <c r="D800" s="284"/>
      <c r="E800" s="284"/>
      <c r="F800" s="233"/>
    </row>
    <row r="801" spans="1:6" ht="12.75">
      <c r="A801" s="166">
        <v>2</v>
      </c>
      <c r="B801" s="39"/>
      <c r="C801" s="280"/>
      <c r="D801" s="280"/>
      <c r="E801" s="280"/>
      <c r="F801" s="235"/>
    </row>
    <row r="802" spans="1:6" ht="12.75">
      <c r="A802" s="166">
        <v>3</v>
      </c>
      <c r="B802" s="39"/>
      <c r="C802" s="280"/>
      <c r="D802" s="280"/>
      <c r="E802" s="280"/>
      <c r="F802" s="235"/>
    </row>
    <row r="803" spans="1:6" ht="12.75">
      <c r="A803" s="166">
        <v>4</v>
      </c>
      <c r="B803" s="39"/>
      <c r="C803" s="280"/>
      <c r="D803" s="280"/>
      <c r="E803" s="280"/>
      <c r="F803" s="235"/>
    </row>
    <row r="804" spans="1:6" ht="12.75">
      <c r="A804" s="166">
        <v>5</v>
      </c>
      <c r="B804" s="39"/>
      <c r="C804" s="280"/>
      <c r="D804" s="280"/>
      <c r="E804" s="280"/>
      <c r="F804" s="235"/>
    </row>
    <row r="805" spans="1:6" ht="12.75">
      <c r="A805" s="166">
        <v>6</v>
      </c>
      <c r="B805" s="39"/>
      <c r="C805" s="280"/>
      <c r="D805" s="280"/>
      <c r="E805" s="280"/>
      <c r="F805" s="235"/>
    </row>
    <row r="806" spans="1:6" ht="12.75">
      <c r="A806" s="166">
        <v>7</v>
      </c>
      <c r="B806" s="39"/>
      <c r="C806" s="280"/>
      <c r="D806" s="280"/>
      <c r="E806" s="280"/>
      <c r="F806" s="235"/>
    </row>
    <row r="807" spans="1:6" ht="12.75">
      <c r="A807" s="166">
        <v>8</v>
      </c>
      <c r="B807" s="39"/>
      <c r="C807" s="280"/>
      <c r="D807" s="280"/>
      <c r="E807" s="280"/>
      <c r="F807" s="235"/>
    </row>
    <row r="808" spans="1:6" ht="12.75">
      <c r="A808" s="166">
        <v>9</v>
      </c>
      <c r="B808" s="39"/>
      <c r="C808" s="280"/>
      <c r="D808" s="280"/>
      <c r="E808" s="280"/>
      <c r="F808" s="235"/>
    </row>
    <row r="809" spans="1:6" ht="13.5" thickBot="1">
      <c r="A809" s="167">
        <v>10</v>
      </c>
      <c r="B809" s="143"/>
      <c r="C809" s="281"/>
      <c r="D809" s="281"/>
      <c r="E809" s="281"/>
      <c r="F809" s="237"/>
    </row>
    <row r="810" spans="1:6" ht="14.25" thickBot="1" thickTop="1">
      <c r="A810" s="639" t="s">
        <v>312</v>
      </c>
      <c r="B810" s="640"/>
      <c r="C810" s="282">
        <f>SUM(C800:C809)</f>
        <v>0</v>
      </c>
      <c r="D810" s="282">
        <f>SUM(D800:D809)</f>
        <v>0</v>
      </c>
      <c r="E810" s="282">
        <f>SUM(E800:E809)</f>
        <v>0</v>
      </c>
      <c r="F810" s="283">
        <f>SUM(F800:F809)</f>
        <v>0</v>
      </c>
    </row>
    <row r="811" spans="1:6" ht="14.25" thickBot="1" thickTop="1">
      <c r="A811" s="72"/>
      <c r="B811" s="6"/>
      <c r="C811" s="6"/>
      <c r="D811" s="6"/>
      <c r="E811" s="6"/>
      <c r="F811" s="6"/>
    </row>
    <row r="812" spans="1:6" ht="17.25" thickBot="1" thickTop="1">
      <c r="A812" s="311"/>
      <c r="B812" s="312" t="s">
        <v>311</v>
      </c>
      <c r="C812" s="298" t="s">
        <v>164</v>
      </c>
      <c r="D812" s="298" t="s">
        <v>164</v>
      </c>
      <c r="E812" s="298" t="s">
        <v>165</v>
      </c>
      <c r="F812" s="299" t="s">
        <v>166</v>
      </c>
    </row>
    <row r="813" spans="1:6" ht="13.5" thickTop="1">
      <c r="A813" s="164">
        <v>1</v>
      </c>
      <c r="B813" s="303"/>
      <c r="C813" s="284"/>
      <c r="D813" s="284"/>
      <c r="E813" s="284"/>
      <c r="F813" s="233"/>
    </row>
    <row r="814" spans="1:6" ht="12.75">
      <c r="A814" s="166">
        <v>2</v>
      </c>
      <c r="B814" s="39"/>
      <c r="C814" s="280"/>
      <c r="D814" s="280"/>
      <c r="E814" s="280"/>
      <c r="F814" s="235"/>
    </row>
    <row r="815" spans="1:6" ht="12.75">
      <c r="A815" s="166">
        <v>3</v>
      </c>
      <c r="B815" s="39"/>
      <c r="C815" s="280"/>
      <c r="D815" s="280"/>
      <c r="E815" s="280"/>
      <c r="F815" s="235"/>
    </row>
    <row r="816" spans="1:6" ht="12.75">
      <c r="A816" s="166">
        <v>4</v>
      </c>
      <c r="B816" s="39"/>
      <c r="C816" s="280"/>
      <c r="D816" s="280"/>
      <c r="E816" s="280"/>
      <c r="F816" s="235"/>
    </row>
    <row r="817" spans="1:6" ht="12.75">
      <c r="A817" s="166">
        <v>5</v>
      </c>
      <c r="B817" s="39"/>
      <c r="C817" s="280"/>
      <c r="D817" s="280"/>
      <c r="E817" s="280"/>
      <c r="F817" s="235"/>
    </row>
    <row r="818" spans="1:6" ht="12.75">
      <c r="A818" s="166">
        <v>6</v>
      </c>
      <c r="B818" s="39"/>
      <c r="C818" s="280"/>
      <c r="D818" s="280"/>
      <c r="E818" s="280"/>
      <c r="F818" s="235"/>
    </row>
    <row r="819" spans="1:6" ht="12.75">
      <c r="A819" s="166">
        <v>7</v>
      </c>
      <c r="B819" s="39"/>
      <c r="C819" s="280"/>
      <c r="D819" s="280"/>
      <c r="E819" s="280"/>
      <c r="F819" s="235"/>
    </row>
    <row r="820" spans="1:6" ht="12.75">
      <c r="A820" s="166">
        <v>8</v>
      </c>
      <c r="B820" s="39"/>
      <c r="C820" s="280"/>
      <c r="D820" s="280"/>
      <c r="E820" s="280"/>
      <c r="F820" s="235"/>
    </row>
    <row r="821" spans="1:6" ht="12.75">
      <c r="A821" s="166">
        <v>9</v>
      </c>
      <c r="B821" s="39"/>
      <c r="C821" s="280"/>
      <c r="D821" s="280"/>
      <c r="E821" s="280"/>
      <c r="F821" s="235"/>
    </row>
    <row r="822" spans="1:6" ht="13.5" thickBot="1">
      <c r="A822" s="167">
        <v>10</v>
      </c>
      <c r="B822" s="143"/>
      <c r="C822" s="281"/>
      <c r="D822" s="281"/>
      <c r="E822" s="281"/>
      <c r="F822" s="237"/>
    </row>
    <row r="823" spans="1:6" ht="14.25" thickBot="1" thickTop="1">
      <c r="A823" s="683" t="s">
        <v>313</v>
      </c>
      <c r="B823" s="684"/>
      <c r="C823" s="282">
        <f>SUM(C813:C822)</f>
        <v>0</v>
      </c>
      <c r="D823" s="282">
        <f>SUM(D813:D822)</f>
        <v>0</v>
      </c>
      <c r="E823" s="282">
        <f>SUM(E813:E822)</f>
        <v>0</v>
      </c>
      <c r="F823" s="283">
        <f>SUM(F813:F822)</f>
        <v>0</v>
      </c>
    </row>
    <row r="824" spans="1:6" ht="14.25" thickBot="1" thickTop="1">
      <c r="A824" s="72"/>
      <c r="B824" s="6"/>
      <c r="C824" s="6"/>
      <c r="D824" s="6"/>
      <c r="E824" s="6"/>
      <c r="F824" s="6"/>
    </row>
    <row r="825" spans="1:6" ht="14.25" thickBot="1" thickTop="1">
      <c r="A825" s="679" t="s">
        <v>341</v>
      </c>
      <c r="B825" s="680"/>
      <c r="C825" s="330">
        <f>C777+C790+C810+C823</f>
        <v>0</v>
      </c>
      <c r="D825" s="330">
        <f>D777+D790+D810+D823</f>
        <v>0</v>
      </c>
      <c r="E825" s="330">
        <f>E777+E790+E810+E823</f>
        <v>0</v>
      </c>
      <c r="F825" s="331">
        <f>F777+F790+F810+F823</f>
        <v>0</v>
      </c>
    </row>
    <row r="826" spans="1:6" ht="14.25" thickBot="1" thickTop="1">
      <c r="A826" s="681" t="s">
        <v>145</v>
      </c>
      <c r="B826" s="682"/>
      <c r="C826" s="332">
        <f>IF(C761&gt;C825,C761-C825,0)</f>
        <v>0</v>
      </c>
      <c r="D826" s="332">
        <f>IF(D761&gt;D825,D761-D825,0)</f>
        <v>0</v>
      </c>
      <c r="E826" s="332">
        <f>IF(E761&gt;E825,E761-E825,0)</f>
        <v>0</v>
      </c>
      <c r="F826" s="333">
        <f>IF(F761&gt;F825,F761-F825,0)</f>
        <v>0</v>
      </c>
    </row>
    <row r="827" spans="1:6" ht="14.25" thickBot="1" thickTop="1">
      <c r="A827" s="675" t="s">
        <v>340</v>
      </c>
      <c r="B827" s="676"/>
      <c r="C827" s="334">
        <f>C825+C826</f>
        <v>0</v>
      </c>
      <c r="D827" s="334">
        <f>D825+D826</f>
        <v>0</v>
      </c>
      <c r="E827" s="334">
        <f>E825+E826</f>
        <v>0</v>
      </c>
      <c r="F827" s="335">
        <f>F825+F826</f>
        <v>0</v>
      </c>
    </row>
    <row r="828" ht="13.5" thickTop="1"/>
    <row r="854" ht="13.5" thickBot="1"/>
    <row r="855" spans="1:6" ht="21.75" thickBot="1" thickTop="1">
      <c r="A855" s="685" t="s">
        <v>342</v>
      </c>
      <c r="B855" s="686"/>
      <c r="C855" s="686"/>
      <c r="D855" s="686"/>
      <c r="E855" s="686"/>
      <c r="F855" s="687"/>
    </row>
    <row r="856" spans="1:6" ht="19.5" thickBot="1" thickTop="1">
      <c r="A856" s="313"/>
      <c r="B856" s="305" t="s">
        <v>305</v>
      </c>
      <c r="C856" s="677"/>
      <c r="D856" s="677"/>
      <c r="E856" s="677"/>
      <c r="F856" s="678"/>
    </row>
    <row r="857" spans="1:6" ht="14.25" thickBot="1" thickTop="1">
      <c r="A857" s="314"/>
      <c r="B857" s="315"/>
      <c r="C857" s="308" t="s">
        <v>164</v>
      </c>
      <c r="D857" s="308" t="s">
        <v>164</v>
      </c>
      <c r="E857" s="308" t="s">
        <v>165</v>
      </c>
      <c r="F857" s="309" t="s">
        <v>166</v>
      </c>
    </row>
    <row r="858" spans="1:6" ht="13.5" thickTop="1">
      <c r="A858" s="321">
        <v>1</v>
      </c>
      <c r="B858" s="300" t="s">
        <v>180</v>
      </c>
      <c r="C858" s="338"/>
      <c r="D858" s="338"/>
      <c r="E858" s="338"/>
      <c r="F858" s="339"/>
    </row>
    <row r="859" spans="1:6" ht="12.75">
      <c r="A859" s="322">
        <v>2</v>
      </c>
      <c r="B859" s="96" t="s">
        <v>181</v>
      </c>
      <c r="C859" s="327"/>
      <c r="D859" s="327"/>
      <c r="E859" s="327"/>
      <c r="F859" s="328"/>
    </row>
    <row r="860" spans="1:6" ht="12.75">
      <c r="A860" s="322">
        <v>3</v>
      </c>
      <c r="B860" s="96" t="s">
        <v>182</v>
      </c>
      <c r="C860" s="327"/>
      <c r="D860" s="327"/>
      <c r="E860" s="327"/>
      <c r="F860" s="328"/>
    </row>
    <row r="861" spans="1:6" ht="12.75">
      <c r="A861" s="322">
        <v>4</v>
      </c>
      <c r="B861" s="96" t="s">
        <v>52</v>
      </c>
      <c r="C861" s="327"/>
      <c r="D861" s="327"/>
      <c r="E861" s="327"/>
      <c r="F861" s="328"/>
    </row>
    <row r="862" spans="1:6" ht="12.75">
      <c r="A862" s="322">
        <v>5</v>
      </c>
      <c r="B862" s="96" t="s">
        <v>51</v>
      </c>
      <c r="C862" s="327"/>
      <c r="D862" s="327"/>
      <c r="E862" s="327"/>
      <c r="F862" s="328"/>
    </row>
    <row r="863" spans="1:6" ht="12.75">
      <c r="A863" s="322">
        <v>6</v>
      </c>
      <c r="B863" s="39"/>
      <c r="C863" s="329"/>
      <c r="D863" s="280"/>
      <c r="E863" s="280"/>
      <c r="F863" s="235"/>
    </row>
    <row r="864" spans="1:6" ht="12.75">
      <c r="A864" s="322">
        <v>7</v>
      </c>
      <c r="B864" s="39"/>
      <c r="C864" s="280"/>
      <c r="D864" s="280"/>
      <c r="E864" s="280"/>
      <c r="F864" s="235"/>
    </row>
    <row r="865" spans="1:6" ht="12.75">
      <c r="A865" s="322">
        <v>8</v>
      </c>
      <c r="B865" s="39"/>
      <c r="C865" s="280"/>
      <c r="D865" s="280"/>
      <c r="E865" s="280"/>
      <c r="F865" s="235"/>
    </row>
    <row r="866" spans="1:6" ht="12.75">
      <c r="A866" s="322">
        <v>9</v>
      </c>
      <c r="B866" s="39"/>
      <c r="C866" s="280"/>
      <c r="D866" s="280"/>
      <c r="E866" s="280"/>
      <c r="F866" s="235"/>
    </row>
    <row r="867" spans="1:6" ht="13.5" thickBot="1">
      <c r="A867" s="323">
        <v>10</v>
      </c>
      <c r="B867" s="143"/>
      <c r="C867" s="281"/>
      <c r="D867" s="281"/>
      <c r="E867" s="281"/>
      <c r="F867" s="237"/>
    </row>
    <row r="868" spans="1:6" ht="14.25" thickBot="1" thickTop="1">
      <c r="A868" s="679" t="s">
        <v>343</v>
      </c>
      <c r="B868" s="680"/>
      <c r="C868" s="330">
        <f>SUM(C858:C867)</f>
        <v>0</v>
      </c>
      <c r="D868" s="330">
        <f>SUM(D858:D867)</f>
        <v>0</v>
      </c>
      <c r="E868" s="330">
        <f>SUM(E858:E867)</f>
        <v>0</v>
      </c>
      <c r="F868" s="331">
        <f>SUM(F858:F867)</f>
        <v>0</v>
      </c>
    </row>
    <row r="869" spans="1:6" ht="14.25" thickBot="1" thickTop="1">
      <c r="A869" s="681" t="s">
        <v>156</v>
      </c>
      <c r="B869" s="682"/>
      <c r="C869" s="332">
        <f>IF(C868&lt;C932,C932-C868,0)</f>
        <v>0</v>
      </c>
      <c r="D869" s="332">
        <f>IF(D868&lt;D932,D932-D868,0)</f>
        <v>0</v>
      </c>
      <c r="E869" s="332">
        <f>IF(E868&lt;E932,E932-E868,0)</f>
        <v>0</v>
      </c>
      <c r="F869" s="333">
        <f>IF(F868&lt;F932,F932-F868,0)</f>
        <v>0</v>
      </c>
    </row>
    <row r="870" spans="1:6" ht="14.25" thickBot="1" thickTop="1">
      <c r="A870" s="675" t="s">
        <v>344</v>
      </c>
      <c r="B870" s="676"/>
      <c r="C870" s="334">
        <f>C868+C869</f>
        <v>0</v>
      </c>
      <c r="D870" s="334">
        <f>D868+D869</f>
        <v>0</v>
      </c>
      <c r="E870" s="334">
        <f>E868+E869</f>
        <v>0</v>
      </c>
      <c r="F870" s="335">
        <f>F868+F869</f>
        <v>0</v>
      </c>
    </row>
    <row r="871" spans="1:6" ht="14.25" thickBot="1" thickTop="1">
      <c r="A871" s="72"/>
      <c r="B871" s="6"/>
      <c r="C871" s="6"/>
      <c r="D871" s="6"/>
      <c r="E871" s="6"/>
      <c r="F871" s="6"/>
    </row>
    <row r="872" spans="1:6" ht="19.5" thickBot="1" thickTop="1">
      <c r="A872" s="304"/>
      <c r="B872" s="305" t="s">
        <v>138</v>
      </c>
      <c r="C872" s="6"/>
      <c r="D872" s="6"/>
      <c r="E872" s="6"/>
      <c r="F872" s="6"/>
    </row>
    <row r="873" spans="1:6" ht="17.25" thickBot="1" thickTop="1">
      <c r="A873" s="306"/>
      <c r="B873" s="307" t="s">
        <v>306</v>
      </c>
      <c r="C873" s="308" t="s">
        <v>164</v>
      </c>
      <c r="D873" s="308" t="s">
        <v>164</v>
      </c>
      <c r="E873" s="308" t="s">
        <v>165</v>
      </c>
      <c r="F873" s="309" t="s">
        <v>166</v>
      </c>
    </row>
    <row r="874" spans="1:6" ht="13.5" thickTop="1">
      <c r="A874" s="164">
        <v>1</v>
      </c>
      <c r="B874" s="303"/>
      <c r="C874" s="284"/>
      <c r="D874" s="284"/>
      <c r="E874" s="284"/>
      <c r="F874" s="233"/>
    </row>
    <row r="875" spans="1:6" ht="12.75">
      <c r="A875" s="166">
        <v>2</v>
      </c>
      <c r="B875" s="39"/>
      <c r="C875" s="280"/>
      <c r="D875" s="280"/>
      <c r="E875" s="280"/>
      <c r="F875" s="235"/>
    </row>
    <row r="876" spans="1:6" ht="12.75">
      <c r="A876" s="166">
        <v>3</v>
      </c>
      <c r="B876" s="39"/>
      <c r="C876" s="280"/>
      <c r="D876" s="280"/>
      <c r="E876" s="280"/>
      <c r="F876" s="235"/>
    </row>
    <row r="877" spans="1:6" ht="12.75">
      <c r="A877" s="166">
        <v>4</v>
      </c>
      <c r="B877" s="39"/>
      <c r="C877" s="280"/>
      <c r="D877" s="280"/>
      <c r="E877" s="280"/>
      <c r="F877" s="235"/>
    </row>
    <row r="878" spans="1:6" ht="12.75">
      <c r="A878" s="166">
        <v>5</v>
      </c>
      <c r="B878" s="39"/>
      <c r="C878" s="280"/>
      <c r="D878" s="280"/>
      <c r="E878" s="280"/>
      <c r="F878" s="235"/>
    </row>
    <row r="879" spans="1:6" ht="12.75">
      <c r="A879" s="166">
        <v>6</v>
      </c>
      <c r="B879" s="39"/>
      <c r="C879" s="280"/>
      <c r="D879" s="280"/>
      <c r="E879" s="280"/>
      <c r="F879" s="235"/>
    </row>
    <row r="880" spans="1:6" ht="12.75">
      <c r="A880" s="166">
        <v>7</v>
      </c>
      <c r="B880" s="39"/>
      <c r="C880" s="280"/>
      <c r="D880" s="280"/>
      <c r="E880" s="280"/>
      <c r="F880" s="235"/>
    </row>
    <row r="881" spans="1:6" ht="12.75">
      <c r="A881" s="166">
        <v>8</v>
      </c>
      <c r="B881" s="39"/>
      <c r="C881" s="280"/>
      <c r="D881" s="280"/>
      <c r="E881" s="280"/>
      <c r="F881" s="235"/>
    </row>
    <row r="882" spans="1:6" ht="12.75">
      <c r="A882" s="166">
        <v>9</v>
      </c>
      <c r="B882" s="39"/>
      <c r="C882" s="280"/>
      <c r="D882" s="280"/>
      <c r="E882" s="280"/>
      <c r="F882" s="235"/>
    </row>
    <row r="883" spans="1:6" ht="13.5" thickBot="1">
      <c r="A883" s="167">
        <v>10</v>
      </c>
      <c r="B883" s="143"/>
      <c r="C883" s="281"/>
      <c r="D883" s="281"/>
      <c r="E883" s="281"/>
      <c r="F883" s="237"/>
    </row>
    <row r="884" spans="1:6" ht="14.25" thickBot="1" thickTop="1">
      <c r="A884" s="639" t="s">
        <v>308</v>
      </c>
      <c r="B884" s="640"/>
      <c r="C884" s="282">
        <f>SUM(C874:C883)</f>
        <v>0</v>
      </c>
      <c r="D884" s="282">
        <f>SUM(D874:D883)</f>
        <v>0</v>
      </c>
      <c r="E884" s="282">
        <f>SUM(E874:E883)</f>
        <v>0</v>
      </c>
      <c r="F884" s="283">
        <f>SUM(F874:F883)</f>
        <v>0</v>
      </c>
    </row>
    <row r="885" spans="1:6" ht="14.25" thickBot="1" thickTop="1">
      <c r="A885" s="72"/>
      <c r="B885" s="6"/>
      <c r="C885" s="6"/>
      <c r="D885" s="6"/>
      <c r="E885" s="6"/>
      <c r="F885" s="6"/>
    </row>
    <row r="886" spans="1:6" ht="16.5" thickTop="1">
      <c r="A886" s="38"/>
      <c r="B886" s="97" t="s">
        <v>307</v>
      </c>
      <c r="C886" s="62" t="s">
        <v>164</v>
      </c>
      <c r="D886" s="62" t="s">
        <v>164</v>
      </c>
      <c r="E886" s="62" t="s">
        <v>165</v>
      </c>
      <c r="F886" s="63" t="s">
        <v>166</v>
      </c>
    </row>
    <row r="887" spans="1:6" ht="12.75">
      <c r="A887" s="166">
        <v>1</v>
      </c>
      <c r="B887" s="39"/>
      <c r="C887" s="280"/>
      <c r="D887" s="280"/>
      <c r="E887" s="280"/>
      <c r="F887" s="235"/>
    </row>
    <row r="888" spans="1:6" ht="12.75">
      <c r="A888" s="166">
        <v>2</v>
      </c>
      <c r="B888" s="39"/>
      <c r="C888" s="280"/>
      <c r="D888" s="280"/>
      <c r="E888" s="280"/>
      <c r="F888" s="235"/>
    </row>
    <row r="889" spans="1:6" ht="12.75">
      <c r="A889" s="166">
        <v>3</v>
      </c>
      <c r="B889" s="39"/>
      <c r="C889" s="280"/>
      <c r="D889" s="280"/>
      <c r="E889" s="280"/>
      <c r="F889" s="235"/>
    </row>
    <row r="890" spans="1:6" ht="12.75">
      <c r="A890" s="166">
        <v>4</v>
      </c>
      <c r="B890" s="39"/>
      <c r="C890" s="280"/>
      <c r="D890" s="280"/>
      <c r="E890" s="280"/>
      <c r="F890" s="235"/>
    </row>
    <row r="891" spans="1:6" ht="12.75">
      <c r="A891" s="166">
        <v>5</v>
      </c>
      <c r="B891" s="39"/>
      <c r="C891" s="280"/>
      <c r="D891" s="280"/>
      <c r="E891" s="280"/>
      <c r="F891" s="235"/>
    </row>
    <row r="892" spans="1:6" ht="12.75">
      <c r="A892" s="166">
        <v>6</v>
      </c>
      <c r="B892" s="39"/>
      <c r="C892" s="280"/>
      <c r="D892" s="280"/>
      <c r="E892" s="280"/>
      <c r="F892" s="235"/>
    </row>
    <row r="893" spans="1:6" ht="12.75">
      <c r="A893" s="166">
        <v>7</v>
      </c>
      <c r="B893" s="39"/>
      <c r="C893" s="280"/>
      <c r="D893" s="280"/>
      <c r="E893" s="280"/>
      <c r="F893" s="235"/>
    </row>
    <row r="894" spans="1:6" ht="12.75">
      <c r="A894" s="166">
        <v>8</v>
      </c>
      <c r="B894" s="39"/>
      <c r="C894" s="280"/>
      <c r="D894" s="280"/>
      <c r="E894" s="280"/>
      <c r="F894" s="235"/>
    </row>
    <row r="895" spans="1:6" ht="12.75">
      <c r="A895" s="166">
        <v>9</v>
      </c>
      <c r="B895" s="39"/>
      <c r="C895" s="280"/>
      <c r="D895" s="280"/>
      <c r="E895" s="280"/>
      <c r="F895" s="235"/>
    </row>
    <row r="896" spans="1:6" ht="12.75">
      <c r="A896" s="166">
        <v>10</v>
      </c>
      <c r="B896" s="39"/>
      <c r="C896" s="280"/>
      <c r="D896" s="280"/>
      <c r="E896" s="280"/>
      <c r="F896" s="235"/>
    </row>
    <row r="897" spans="1:6" ht="13.5" thickBot="1">
      <c r="A897" s="688" t="s">
        <v>309</v>
      </c>
      <c r="B897" s="689"/>
      <c r="C897" s="316">
        <f>SUM(C887:C896)</f>
        <v>0</v>
      </c>
      <c r="D897" s="316">
        <f>SUM(D887:D896)</f>
        <v>0</v>
      </c>
      <c r="E897" s="316">
        <f>SUM(E887:E896)</f>
        <v>0</v>
      </c>
      <c r="F897" s="316">
        <f>SUM(F887:F896)</f>
        <v>0</v>
      </c>
    </row>
    <row r="898" spans="1:6" ht="13.5" thickTop="1">
      <c r="A898" s="5"/>
      <c r="B898" s="5"/>
      <c r="C898" s="72"/>
      <c r="D898" s="72"/>
      <c r="E898" s="72"/>
      <c r="F898" s="72"/>
    </row>
    <row r="899" spans="1:6" ht="12.75">
      <c r="A899" s="5"/>
      <c r="B899" s="5"/>
      <c r="C899" s="72"/>
      <c r="D899" s="72"/>
      <c r="E899" s="72"/>
      <c r="F899" s="72"/>
    </row>
    <row r="900" spans="1:6" ht="12.75">
      <c r="A900" s="5"/>
      <c r="B900" s="5"/>
      <c r="C900" s="72"/>
      <c r="D900" s="72"/>
      <c r="E900" s="72"/>
      <c r="F900" s="72"/>
    </row>
    <row r="901" spans="1:6" ht="12.75">
      <c r="A901" s="5"/>
      <c r="B901" s="5"/>
      <c r="C901" s="72"/>
      <c r="D901" s="72"/>
      <c r="E901" s="72"/>
      <c r="F901" s="72"/>
    </row>
    <row r="902" spans="1:6" ht="12.75">
      <c r="A902" s="5"/>
      <c r="B902" s="5"/>
      <c r="C902" s="72"/>
      <c r="D902" s="72"/>
      <c r="E902" s="72"/>
      <c r="F902" s="72"/>
    </row>
    <row r="903" spans="1:6" ht="12.75">
      <c r="A903" s="5"/>
      <c r="B903" s="5"/>
      <c r="C903" s="72"/>
      <c r="D903" s="72"/>
      <c r="E903" s="72"/>
      <c r="F903" s="72"/>
    </row>
    <row r="904" spans="1:6" ht="12.75">
      <c r="A904" s="5"/>
      <c r="B904" s="5"/>
      <c r="C904" s="72"/>
      <c r="D904" s="72"/>
      <c r="E904" s="72"/>
      <c r="F904" s="72"/>
    </row>
    <row r="905" spans="1:6" ht="13.5" thickBot="1">
      <c r="A905" s="72"/>
      <c r="B905" s="6"/>
      <c r="C905" s="6"/>
      <c r="D905" s="6"/>
      <c r="E905" s="6"/>
      <c r="F905" s="6"/>
    </row>
    <row r="906" spans="1:6" ht="17.25" thickBot="1" thickTop="1">
      <c r="A906" s="311"/>
      <c r="B906" s="312" t="s">
        <v>310</v>
      </c>
      <c r="C906" s="298" t="s">
        <v>164</v>
      </c>
      <c r="D906" s="298" t="s">
        <v>164</v>
      </c>
      <c r="E906" s="298" t="s">
        <v>165</v>
      </c>
      <c r="F906" s="299" t="s">
        <v>166</v>
      </c>
    </row>
    <row r="907" spans="1:6" ht="13.5" thickTop="1">
      <c r="A907" s="164">
        <v>1</v>
      </c>
      <c r="B907" s="303"/>
      <c r="C907" s="284"/>
      <c r="D907" s="284"/>
      <c r="E907" s="284"/>
      <c r="F907" s="233"/>
    </row>
    <row r="908" spans="1:6" ht="12.75">
      <c r="A908" s="166">
        <v>2</v>
      </c>
      <c r="B908" s="39"/>
      <c r="C908" s="280"/>
      <c r="D908" s="280"/>
      <c r="E908" s="280"/>
      <c r="F908" s="235"/>
    </row>
    <row r="909" spans="1:6" ht="12.75">
      <c r="A909" s="166">
        <v>3</v>
      </c>
      <c r="B909" s="39"/>
      <c r="C909" s="280"/>
      <c r="D909" s="280"/>
      <c r="E909" s="280"/>
      <c r="F909" s="235"/>
    </row>
    <row r="910" spans="1:6" ht="12.75">
      <c r="A910" s="166">
        <v>4</v>
      </c>
      <c r="B910" s="39"/>
      <c r="C910" s="280"/>
      <c r="D910" s="280"/>
      <c r="E910" s="280"/>
      <c r="F910" s="235"/>
    </row>
    <row r="911" spans="1:6" ht="12.75">
      <c r="A911" s="166">
        <v>5</v>
      </c>
      <c r="B911" s="39"/>
      <c r="C911" s="280"/>
      <c r="D911" s="280"/>
      <c r="E911" s="280"/>
      <c r="F911" s="235"/>
    </row>
    <row r="912" spans="1:6" ht="12.75">
      <c r="A912" s="166">
        <v>6</v>
      </c>
      <c r="B912" s="39"/>
      <c r="C912" s="280"/>
      <c r="D912" s="280"/>
      <c r="E912" s="280"/>
      <c r="F912" s="235"/>
    </row>
    <row r="913" spans="1:6" ht="12.75">
      <c r="A913" s="166">
        <v>7</v>
      </c>
      <c r="B913" s="39"/>
      <c r="C913" s="280"/>
      <c r="D913" s="280"/>
      <c r="E913" s="280"/>
      <c r="F913" s="235"/>
    </row>
    <row r="914" spans="1:6" ht="12.75">
      <c r="A914" s="166">
        <v>8</v>
      </c>
      <c r="B914" s="39"/>
      <c r="C914" s="280"/>
      <c r="D914" s="280"/>
      <c r="E914" s="280"/>
      <c r="F914" s="235"/>
    </row>
    <row r="915" spans="1:6" ht="12.75">
      <c r="A915" s="166">
        <v>9</v>
      </c>
      <c r="B915" s="39"/>
      <c r="C915" s="280"/>
      <c r="D915" s="280"/>
      <c r="E915" s="280"/>
      <c r="F915" s="235"/>
    </row>
    <row r="916" spans="1:6" ht="13.5" thickBot="1">
      <c r="A916" s="167">
        <v>10</v>
      </c>
      <c r="B916" s="143"/>
      <c r="C916" s="281"/>
      <c r="D916" s="281"/>
      <c r="E916" s="281"/>
      <c r="F916" s="237"/>
    </row>
    <row r="917" spans="1:6" ht="14.25" thickBot="1" thickTop="1">
      <c r="A917" s="639" t="s">
        <v>312</v>
      </c>
      <c r="B917" s="640"/>
      <c r="C917" s="282">
        <f>SUM(C907:C916)</f>
        <v>0</v>
      </c>
      <c r="D917" s="282">
        <f>SUM(D907:D916)</f>
        <v>0</v>
      </c>
      <c r="E917" s="282">
        <f>SUM(E907:E916)</f>
        <v>0</v>
      </c>
      <c r="F917" s="283">
        <f>SUM(F907:F916)</f>
        <v>0</v>
      </c>
    </row>
    <row r="918" spans="1:6" ht="14.25" thickBot="1" thickTop="1">
      <c r="A918" s="72"/>
      <c r="B918" s="6"/>
      <c r="C918" s="6"/>
      <c r="D918" s="6"/>
      <c r="E918" s="6"/>
      <c r="F918" s="6"/>
    </row>
    <row r="919" spans="1:6" ht="17.25" thickBot="1" thickTop="1">
      <c r="A919" s="311"/>
      <c r="B919" s="312" t="s">
        <v>311</v>
      </c>
      <c r="C919" s="298" t="s">
        <v>164</v>
      </c>
      <c r="D919" s="298" t="s">
        <v>164</v>
      </c>
      <c r="E919" s="298" t="s">
        <v>165</v>
      </c>
      <c r="F919" s="299" t="s">
        <v>166</v>
      </c>
    </row>
    <row r="920" spans="1:6" ht="13.5" thickTop="1">
      <c r="A920" s="164">
        <v>1</v>
      </c>
      <c r="B920" s="303"/>
      <c r="C920" s="284"/>
      <c r="D920" s="284"/>
      <c r="E920" s="284"/>
      <c r="F920" s="233"/>
    </row>
    <row r="921" spans="1:6" ht="12.75">
      <c r="A921" s="166">
        <v>2</v>
      </c>
      <c r="B921" s="39"/>
      <c r="C921" s="280"/>
      <c r="D921" s="280"/>
      <c r="E921" s="280"/>
      <c r="F921" s="235"/>
    </row>
    <row r="922" spans="1:6" ht="12.75">
      <c r="A922" s="166">
        <v>3</v>
      </c>
      <c r="B922" s="39"/>
      <c r="C922" s="280"/>
      <c r="D922" s="280"/>
      <c r="E922" s="280"/>
      <c r="F922" s="235"/>
    </row>
    <row r="923" spans="1:6" ht="12.75">
      <c r="A923" s="166">
        <v>4</v>
      </c>
      <c r="B923" s="39"/>
      <c r="C923" s="280"/>
      <c r="D923" s="280"/>
      <c r="E923" s="280"/>
      <c r="F923" s="235"/>
    </row>
    <row r="924" spans="1:6" ht="12.75">
      <c r="A924" s="166">
        <v>5</v>
      </c>
      <c r="B924" s="39"/>
      <c r="C924" s="280"/>
      <c r="D924" s="280"/>
      <c r="E924" s="280"/>
      <c r="F924" s="235"/>
    </row>
    <row r="925" spans="1:6" ht="12.75">
      <c r="A925" s="166">
        <v>6</v>
      </c>
      <c r="B925" s="39"/>
      <c r="C925" s="280"/>
      <c r="D925" s="280"/>
      <c r="E925" s="280"/>
      <c r="F925" s="235"/>
    </row>
    <row r="926" spans="1:6" ht="12.75">
      <c r="A926" s="166">
        <v>7</v>
      </c>
      <c r="B926" s="39"/>
      <c r="C926" s="280"/>
      <c r="D926" s="280"/>
      <c r="E926" s="280"/>
      <c r="F926" s="235"/>
    </row>
    <row r="927" spans="1:6" ht="12.75">
      <c r="A927" s="166">
        <v>8</v>
      </c>
      <c r="B927" s="39"/>
      <c r="C927" s="280"/>
      <c r="D927" s="280"/>
      <c r="E927" s="280"/>
      <c r="F927" s="235"/>
    </row>
    <row r="928" spans="1:6" ht="12.75">
      <c r="A928" s="166">
        <v>9</v>
      </c>
      <c r="B928" s="39"/>
      <c r="C928" s="280"/>
      <c r="D928" s="280"/>
      <c r="E928" s="280"/>
      <c r="F928" s="235"/>
    </row>
    <row r="929" spans="1:6" ht="13.5" thickBot="1">
      <c r="A929" s="167">
        <v>10</v>
      </c>
      <c r="B929" s="143"/>
      <c r="C929" s="281"/>
      <c r="D929" s="281"/>
      <c r="E929" s="281"/>
      <c r="F929" s="237"/>
    </row>
    <row r="930" spans="1:6" ht="14.25" thickBot="1" thickTop="1">
      <c r="A930" s="683" t="s">
        <v>313</v>
      </c>
      <c r="B930" s="684"/>
      <c r="C930" s="282">
        <f>SUM(C920:C929)</f>
        <v>0</v>
      </c>
      <c r="D930" s="282">
        <f>SUM(D920:D929)</f>
        <v>0</v>
      </c>
      <c r="E930" s="282">
        <f>SUM(E920:E929)</f>
        <v>0</v>
      </c>
      <c r="F930" s="283">
        <f>SUM(F920:F929)</f>
        <v>0</v>
      </c>
    </row>
    <row r="931" spans="1:6" ht="14.25" thickBot="1" thickTop="1">
      <c r="A931" s="72"/>
      <c r="B931" s="6"/>
      <c r="C931" s="6"/>
      <c r="D931" s="6"/>
      <c r="E931" s="6"/>
      <c r="F931" s="6"/>
    </row>
    <row r="932" spans="1:6" ht="14.25" thickBot="1" thickTop="1">
      <c r="A932" s="679" t="s">
        <v>345</v>
      </c>
      <c r="B932" s="680"/>
      <c r="C932" s="330">
        <f>C884+C897+C917+C930</f>
        <v>0</v>
      </c>
      <c r="D932" s="330">
        <f>D884+D897+D917+D930</f>
        <v>0</v>
      </c>
      <c r="E932" s="330">
        <f>E884+E897+E917+E930</f>
        <v>0</v>
      </c>
      <c r="F932" s="331">
        <f>F884+F897+F917+F930</f>
        <v>0</v>
      </c>
    </row>
    <row r="933" spans="1:6" ht="14.25" thickBot="1" thickTop="1">
      <c r="A933" s="681" t="s">
        <v>145</v>
      </c>
      <c r="B933" s="682"/>
      <c r="C933" s="332">
        <f>IF(C868&gt;C932,C868-C932,0)</f>
        <v>0</v>
      </c>
      <c r="D933" s="332">
        <f>IF(D868&gt;D932,D868-D932,0)</f>
        <v>0</v>
      </c>
      <c r="E933" s="332">
        <f>IF(E868&gt;E932,E868-E932,0)</f>
        <v>0</v>
      </c>
      <c r="F933" s="333">
        <f>IF(F868&gt;F932,F868-F932,0)</f>
        <v>0</v>
      </c>
    </row>
    <row r="934" spans="1:6" ht="14.25" thickBot="1" thickTop="1">
      <c r="A934" s="675" t="s">
        <v>344</v>
      </c>
      <c r="B934" s="676"/>
      <c r="C934" s="334">
        <f>C932+C933</f>
        <v>0</v>
      </c>
      <c r="D934" s="334">
        <f>D932+D933</f>
        <v>0</v>
      </c>
      <c r="E934" s="334">
        <f>E932+E933</f>
        <v>0</v>
      </c>
      <c r="F934" s="335">
        <f>F932+F933</f>
        <v>0</v>
      </c>
    </row>
    <row r="935" ht="13.5" thickTop="1"/>
    <row r="961" ht="13.5" thickBot="1"/>
    <row r="962" spans="1:6" ht="21.75" thickBot="1" thickTop="1">
      <c r="A962" s="685" t="s">
        <v>346</v>
      </c>
      <c r="B962" s="686"/>
      <c r="C962" s="686"/>
      <c r="D962" s="686"/>
      <c r="E962" s="686"/>
      <c r="F962" s="687"/>
    </row>
    <row r="963" spans="1:6" ht="19.5" thickBot="1" thickTop="1">
      <c r="A963" s="313"/>
      <c r="B963" s="305" t="s">
        <v>305</v>
      </c>
      <c r="C963" s="677"/>
      <c r="D963" s="677"/>
      <c r="E963" s="677"/>
      <c r="F963" s="678"/>
    </row>
    <row r="964" spans="1:6" ht="14.25" thickBot="1" thickTop="1">
      <c r="A964" s="314"/>
      <c r="B964" s="315"/>
      <c r="C964" s="308" t="s">
        <v>164</v>
      </c>
      <c r="D964" s="308" t="s">
        <v>164</v>
      </c>
      <c r="E964" s="308" t="s">
        <v>165</v>
      </c>
      <c r="F964" s="309" t="s">
        <v>166</v>
      </c>
    </row>
    <row r="965" spans="1:6" ht="13.5" thickTop="1">
      <c r="A965" s="321">
        <v>1</v>
      </c>
      <c r="B965" s="300" t="s">
        <v>180</v>
      </c>
      <c r="C965" s="338"/>
      <c r="D965" s="338"/>
      <c r="E965" s="338"/>
      <c r="F965" s="339"/>
    </row>
    <row r="966" spans="1:6" ht="12.75">
      <c r="A966" s="322">
        <v>2</v>
      </c>
      <c r="B966" s="96" t="s">
        <v>181</v>
      </c>
      <c r="C966" s="327"/>
      <c r="D966" s="327"/>
      <c r="E966" s="327"/>
      <c r="F966" s="328"/>
    </row>
    <row r="967" spans="1:6" ht="12.75">
      <c r="A967" s="322">
        <v>3</v>
      </c>
      <c r="B967" s="96" t="s">
        <v>182</v>
      </c>
      <c r="C967" s="327"/>
      <c r="D967" s="327"/>
      <c r="E967" s="327"/>
      <c r="F967" s="328"/>
    </row>
    <row r="968" spans="1:6" ht="12.75">
      <c r="A968" s="322">
        <v>4</v>
      </c>
      <c r="B968" s="96" t="s">
        <v>52</v>
      </c>
      <c r="C968" s="327"/>
      <c r="D968" s="327"/>
      <c r="E968" s="327"/>
      <c r="F968" s="328"/>
    </row>
    <row r="969" spans="1:6" ht="12.75">
      <c r="A969" s="322">
        <v>5</v>
      </c>
      <c r="B969" s="96" t="s">
        <v>51</v>
      </c>
      <c r="C969" s="327"/>
      <c r="D969" s="327"/>
      <c r="E969" s="327"/>
      <c r="F969" s="328"/>
    </row>
    <row r="970" spans="1:6" ht="12.75">
      <c r="A970" s="322">
        <v>6</v>
      </c>
      <c r="B970" s="39"/>
      <c r="C970" s="329"/>
      <c r="D970" s="280"/>
      <c r="E970" s="280"/>
      <c r="F970" s="235"/>
    </row>
    <row r="971" spans="1:6" ht="12.75">
      <c r="A971" s="322">
        <v>7</v>
      </c>
      <c r="B971" s="39"/>
      <c r="C971" s="280"/>
      <c r="D971" s="280"/>
      <c r="E971" s="280"/>
      <c r="F971" s="235"/>
    </row>
    <row r="972" spans="1:6" ht="12.75">
      <c r="A972" s="322">
        <v>8</v>
      </c>
      <c r="B972" s="39"/>
      <c r="C972" s="280"/>
      <c r="D972" s="280"/>
      <c r="E972" s="280"/>
      <c r="F972" s="235"/>
    </row>
    <row r="973" spans="1:6" ht="12.75">
      <c r="A973" s="322">
        <v>9</v>
      </c>
      <c r="B973" s="39"/>
      <c r="C973" s="280"/>
      <c r="D973" s="280"/>
      <c r="E973" s="280"/>
      <c r="F973" s="235"/>
    </row>
    <row r="974" spans="1:6" ht="13.5" thickBot="1">
      <c r="A974" s="323">
        <v>10</v>
      </c>
      <c r="B974" s="143"/>
      <c r="C974" s="281"/>
      <c r="D974" s="281"/>
      <c r="E974" s="281"/>
      <c r="F974" s="237"/>
    </row>
    <row r="975" spans="1:6" ht="14.25" thickBot="1" thickTop="1">
      <c r="A975" s="679" t="s">
        <v>347</v>
      </c>
      <c r="B975" s="680"/>
      <c r="C975" s="330">
        <f>SUM(C965:C974)</f>
        <v>0</v>
      </c>
      <c r="D975" s="330">
        <f>SUM(D965:D974)</f>
        <v>0</v>
      </c>
      <c r="E975" s="330">
        <f>SUM(E965:E974)</f>
        <v>0</v>
      </c>
      <c r="F975" s="331">
        <f>SUM(F965:F974)</f>
        <v>0</v>
      </c>
    </row>
    <row r="976" spans="1:6" ht="14.25" thickBot="1" thickTop="1">
      <c r="A976" s="681" t="s">
        <v>156</v>
      </c>
      <c r="B976" s="682"/>
      <c r="C976" s="332">
        <f>IF(C975&lt;C1039,C1039-C975,0)</f>
        <v>0</v>
      </c>
      <c r="D976" s="332">
        <f>IF(D975&lt;D1039,D1039-D975,0)</f>
        <v>0</v>
      </c>
      <c r="E976" s="332">
        <f>IF(E975&lt;E1039,E1039-E975,0)</f>
        <v>0</v>
      </c>
      <c r="F976" s="333">
        <f>IF(F975&lt;F1039,F1039-F975,0)</f>
        <v>0</v>
      </c>
    </row>
    <row r="977" spans="1:6" ht="14.25" thickBot="1" thickTop="1">
      <c r="A977" s="675" t="s">
        <v>348</v>
      </c>
      <c r="B977" s="676"/>
      <c r="C977" s="334">
        <f>C975+C976</f>
        <v>0</v>
      </c>
      <c r="D977" s="334">
        <f>D975+D976</f>
        <v>0</v>
      </c>
      <c r="E977" s="334">
        <f>E975+E976</f>
        <v>0</v>
      </c>
      <c r="F977" s="335">
        <f>F975+F976</f>
        <v>0</v>
      </c>
    </row>
    <row r="978" spans="1:6" ht="14.25" thickBot="1" thickTop="1">
      <c r="A978" s="72"/>
      <c r="B978" s="6"/>
      <c r="C978" s="6"/>
      <c r="D978" s="6"/>
      <c r="E978" s="6"/>
      <c r="F978" s="6"/>
    </row>
    <row r="979" spans="1:6" ht="19.5" thickBot="1" thickTop="1">
      <c r="A979" s="304"/>
      <c r="B979" s="305" t="s">
        <v>138</v>
      </c>
      <c r="C979" s="6"/>
      <c r="D979" s="6"/>
      <c r="E979" s="6"/>
      <c r="F979" s="6"/>
    </row>
    <row r="980" spans="1:6" ht="17.25" thickBot="1" thickTop="1">
      <c r="A980" s="306"/>
      <c r="B980" s="307" t="s">
        <v>306</v>
      </c>
      <c r="C980" s="308" t="s">
        <v>164</v>
      </c>
      <c r="D980" s="308" t="s">
        <v>164</v>
      </c>
      <c r="E980" s="308" t="s">
        <v>165</v>
      </c>
      <c r="F980" s="309" t="s">
        <v>166</v>
      </c>
    </row>
    <row r="981" spans="1:6" ht="13.5" thickTop="1">
      <c r="A981" s="164">
        <v>1</v>
      </c>
      <c r="B981" s="303"/>
      <c r="C981" s="284"/>
      <c r="D981" s="284"/>
      <c r="E981" s="284"/>
      <c r="F981" s="233"/>
    </row>
    <row r="982" spans="1:6" ht="12.75">
      <c r="A982" s="166">
        <v>2</v>
      </c>
      <c r="B982" s="39"/>
      <c r="C982" s="280"/>
      <c r="D982" s="280"/>
      <c r="E982" s="280"/>
      <c r="F982" s="235"/>
    </row>
    <row r="983" spans="1:6" ht="12.75">
      <c r="A983" s="166">
        <v>3</v>
      </c>
      <c r="B983" s="39"/>
      <c r="C983" s="280"/>
      <c r="D983" s="280"/>
      <c r="E983" s="280"/>
      <c r="F983" s="235"/>
    </row>
    <row r="984" spans="1:6" ht="12.75">
      <c r="A984" s="166">
        <v>4</v>
      </c>
      <c r="B984" s="39"/>
      <c r="C984" s="280"/>
      <c r="D984" s="280"/>
      <c r="E984" s="280"/>
      <c r="F984" s="235"/>
    </row>
    <row r="985" spans="1:6" ht="12.75">
      <c r="A985" s="166">
        <v>5</v>
      </c>
      <c r="B985" s="39"/>
      <c r="C985" s="280"/>
      <c r="D985" s="280"/>
      <c r="E985" s="280"/>
      <c r="F985" s="235"/>
    </row>
    <row r="986" spans="1:6" ht="12.75">
      <c r="A986" s="166">
        <v>6</v>
      </c>
      <c r="B986" s="39"/>
      <c r="C986" s="280"/>
      <c r="D986" s="280"/>
      <c r="E986" s="280"/>
      <c r="F986" s="235"/>
    </row>
    <row r="987" spans="1:6" ht="12.75">
      <c r="A987" s="166">
        <v>7</v>
      </c>
      <c r="B987" s="39"/>
      <c r="C987" s="280"/>
      <c r="D987" s="280"/>
      <c r="E987" s="280"/>
      <c r="F987" s="235"/>
    </row>
    <row r="988" spans="1:6" ht="12.75">
      <c r="A988" s="166">
        <v>8</v>
      </c>
      <c r="B988" s="39"/>
      <c r="C988" s="280"/>
      <c r="D988" s="280"/>
      <c r="E988" s="280"/>
      <c r="F988" s="235"/>
    </row>
    <row r="989" spans="1:6" ht="12.75">
      <c r="A989" s="166">
        <v>9</v>
      </c>
      <c r="B989" s="39"/>
      <c r="C989" s="280"/>
      <c r="D989" s="280"/>
      <c r="E989" s="280"/>
      <c r="F989" s="235"/>
    </row>
    <row r="990" spans="1:6" ht="13.5" thickBot="1">
      <c r="A990" s="167">
        <v>10</v>
      </c>
      <c r="B990" s="143"/>
      <c r="C990" s="281"/>
      <c r="D990" s="281"/>
      <c r="E990" s="281"/>
      <c r="F990" s="237"/>
    </row>
    <row r="991" spans="1:6" ht="14.25" thickBot="1" thickTop="1">
      <c r="A991" s="639" t="s">
        <v>308</v>
      </c>
      <c r="B991" s="640"/>
      <c r="C991" s="282">
        <f>SUM(C981:C990)</f>
        <v>0</v>
      </c>
      <c r="D991" s="282">
        <f>SUM(D981:D990)</f>
        <v>0</v>
      </c>
      <c r="E991" s="282">
        <f>SUM(E981:E990)</f>
        <v>0</v>
      </c>
      <c r="F991" s="283">
        <f>SUM(F981:F990)</f>
        <v>0</v>
      </c>
    </row>
    <row r="992" spans="1:6" ht="14.25" thickBot="1" thickTop="1">
      <c r="A992" s="72"/>
      <c r="B992" s="6"/>
      <c r="C992" s="6"/>
      <c r="D992" s="6"/>
      <c r="E992" s="6"/>
      <c r="F992" s="6"/>
    </row>
    <row r="993" spans="1:6" ht="17.25" thickBot="1" thickTop="1">
      <c r="A993" s="311"/>
      <c r="B993" s="312" t="s">
        <v>307</v>
      </c>
      <c r="C993" s="298" t="s">
        <v>164</v>
      </c>
      <c r="D993" s="298" t="s">
        <v>164</v>
      </c>
      <c r="E993" s="298" t="s">
        <v>165</v>
      </c>
      <c r="F993" s="299" t="s">
        <v>166</v>
      </c>
    </row>
    <row r="994" spans="1:6" ht="13.5" thickTop="1">
      <c r="A994" s="164">
        <v>1</v>
      </c>
      <c r="B994" s="303"/>
      <c r="C994" s="284"/>
      <c r="D994" s="284"/>
      <c r="E994" s="284"/>
      <c r="F994" s="233"/>
    </row>
    <row r="995" spans="1:6" ht="12.75">
      <c r="A995" s="166">
        <v>2</v>
      </c>
      <c r="B995" s="39"/>
      <c r="C995" s="280"/>
      <c r="D995" s="280"/>
      <c r="E995" s="280"/>
      <c r="F995" s="235"/>
    </row>
    <row r="996" spans="1:6" ht="12.75">
      <c r="A996" s="166">
        <v>3</v>
      </c>
      <c r="B996" s="39"/>
      <c r="C996" s="280"/>
      <c r="D996" s="280"/>
      <c r="E996" s="280"/>
      <c r="F996" s="235"/>
    </row>
    <row r="997" spans="1:6" ht="12.75">
      <c r="A997" s="166">
        <v>4</v>
      </c>
      <c r="B997" s="39"/>
      <c r="C997" s="280"/>
      <c r="D997" s="280"/>
      <c r="E997" s="280"/>
      <c r="F997" s="235"/>
    </row>
    <row r="998" spans="1:6" ht="12.75">
      <c r="A998" s="166">
        <v>5</v>
      </c>
      <c r="B998" s="39"/>
      <c r="C998" s="280"/>
      <c r="D998" s="280"/>
      <c r="E998" s="280"/>
      <c r="F998" s="235"/>
    </row>
    <row r="999" spans="1:6" ht="12.75">
      <c r="A999" s="166">
        <v>6</v>
      </c>
      <c r="B999" s="39"/>
      <c r="C999" s="280"/>
      <c r="D999" s="280"/>
      <c r="E999" s="280"/>
      <c r="F999" s="235"/>
    </row>
    <row r="1000" spans="1:6" ht="12.75">
      <c r="A1000" s="166">
        <v>7</v>
      </c>
      <c r="B1000" s="39"/>
      <c r="C1000" s="280"/>
      <c r="D1000" s="280"/>
      <c r="E1000" s="280"/>
      <c r="F1000" s="235"/>
    </row>
    <row r="1001" spans="1:6" ht="12.75">
      <c r="A1001" s="166">
        <v>8</v>
      </c>
      <c r="B1001" s="39"/>
      <c r="C1001" s="280"/>
      <c r="D1001" s="280"/>
      <c r="E1001" s="280"/>
      <c r="F1001" s="235"/>
    </row>
    <row r="1002" spans="1:6" ht="12.75">
      <c r="A1002" s="166">
        <v>9</v>
      </c>
      <c r="B1002" s="39"/>
      <c r="C1002" s="280"/>
      <c r="D1002" s="280"/>
      <c r="E1002" s="280"/>
      <c r="F1002" s="235"/>
    </row>
    <row r="1003" spans="1:6" ht="13.5" thickBot="1">
      <c r="A1003" s="167">
        <v>10</v>
      </c>
      <c r="B1003" s="143"/>
      <c r="C1003" s="281"/>
      <c r="D1003" s="281"/>
      <c r="E1003" s="281"/>
      <c r="F1003" s="237"/>
    </row>
    <row r="1004" spans="1:6" ht="14.25" thickBot="1" thickTop="1">
      <c r="A1004" s="639" t="s">
        <v>309</v>
      </c>
      <c r="B1004" s="640"/>
      <c r="C1004" s="282">
        <f>SUM(C994:C1003)</f>
        <v>0</v>
      </c>
      <c r="D1004" s="282">
        <f>SUM(D994:D1003)</f>
        <v>0</v>
      </c>
      <c r="E1004" s="282">
        <f>SUM(E994:E1003)</f>
        <v>0</v>
      </c>
      <c r="F1004" s="283">
        <f>SUM(F994:F1003)</f>
        <v>0</v>
      </c>
    </row>
    <row r="1005" spans="1:6" ht="13.5" thickTop="1">
      <c r="A1005" s="5"/>
      <c r="B1005" s="5"/>
      <c r="C1005" s="72"/>
      <c r="D1005" s="72"/>
      <c r="E1005" s="72"/>
      <c r="F1005" s="72"/>
    </row>
    <row r="1006" spans="1:6" ht="12.75">
      <c r="A1006" s="5"/>
      <c r="B1006" s="5"/>
      <c r="C1006" s="72"/>
      <c r="D1006" s="72"/>
      <c r="E1006" s="72"/>
      <c r="F1006" s="72"/>
    </row>
    <row r="1007" spans="1:6" ht="12.75">
      <c r="A1007" s="5"/>
      <c r="B1007" s="5"/>
      <c r="C1007" s="72"/>
      <c r="D1007" s="72"/>
      <c r="E1007" s="72"/>
      <c r="F1007" s="72"/>
    </row>
    <row r="1008" spans="1:6" ht="12.75">
      <c r="A1008" s="5"/>
      <c r="B1008" s="5"/>
      <c r="C1008" s="72"/>
      <c r="D1008" s="72"/>
      <c r="E1008" s="72"/>
      <c r="F1008" s="72"/>
    </row>
    <row r="1009" spans="1:6" ht="12.75">
      <c r="A1009" s="5"/>
      <c r="B1009" s="5"/>
      <c r="C1009" s="72"/>
      <c r="D1009" s="72"/>
      <c r="E1009" s="72"/>
      <c r="F1009" s="72"/>
    </row>
    <row r="1010" spans="1:6" ht="12.75">
      <c r="A1010" s="5"/>
      <c r="B1010" s="5"/>
      <c r="C1010" s="72"/>
      <c r="D1010" s="72"/>
      <c r="E1010" s="72"/>
      <c r="F1010" s="72"/>
    </row>
    <row r="1011" spans="1:6" ht="12.75">
      <c r="A1011" s="5"/>
      <c r="B1011" s="5"/>
      <c r="C1011" s="72"/>
      <c r="D1011" s="72"/>
      <c r="E1011" s="72"/>
      <c r="F1011" s="72"/>
    </row>
    <row r="1012" spans="1:6" ht="13.5" thickBot="1">
      <c r="A1012" s="72"/>
      <c r="B1012" s="6"/>
      <c r="C1012" s="6"/>
      <c r="D1012" s="6"/>
      <c r="E1012" s="6"/>
      <c r="F1012" s="6"/>
    </row>
    <row r="1013" spans="1:6" ht="17.25" thickBot="1" thickTop="1">
      <c r="A1013" s="311"/>
      <c r="B1013" s="312" t="s">
        <v>310</v>
      </c>
      <c r="C1013" s="298" t="s">
        <v>164</v>
      </c>
      <c r="D1013" s="298" t="s">
        <v>164</v>
      </c>
      <c r="E1013" s="298" t="s">
        <v>165</v>
      </c>
      <c r="F1013" s="299" t="s">
        <v>166</v>
      </c>
    </row>
    <row r="1014" spans="1:6" ht="13.5" thickTop="1">
      <c r="A1014" s="164">
        <v>1</v>
      </c>
      <c r="B1014" s="303"/>
      <c r="C1014" s="284"/>
      <c r="D1014" s="284"/>
      <c r="E1014" s="284"/>
      <c r="F1014" s="233"/>
    </row>
    <row r="1015" spans="1:6" ht="12.75">
      <c r="A1015" s="166">
        <v>2</v>
      </c>
      <c r="B1015" s="39"/>
      <c r="C1015" s="280"/>
      <c r="D1015" s="280"/>
      <c r="E1015" s="280"/>
      <c r="F1015" s="235"/>
    </row>
    <row r="1016" spans="1:6" ht="12.75">
      <c r="A1016" s="166">
        <v>3</v>
      </c>
      <c r="B1016" s="39"/>
      <c r="C1016" s="280"/>
      <c r="D1016" s="280"/>
      <c r="E1016" s="280"/>
      <c r="F1016" s="235"/>
    </row>
    <row r="1017" spans="1:6" ht="12.75">
      <c r="A1017" s="166">
        <v>4</v>
      </c>
      <c r="B1017" s="39"/>
      <c r="C1017" s="280"/>
      <c r="D1017" s="280"/>
      <c r="E1017" s="280"/>
      <c r="F1017" s="235"/>
    </row>
    <row r="1018" spans="1:6" ht="12.75">
      <c r="A1018" s="166">
        <v>5</v>
      </c>
      <c r="B1018" s="39"/>
      <c r="C1018" s="280"/>
      <c r="D1018" s="280"/>
      <c r="E1018" s="280"/>
      <c r="F1018" s="235"/>
    </row>
    <row r="1019" spans="1:6" ht="12.75">
      <c r="A1019" s="166">
        <v>6</v>
      </c>
      <c r="B1019" s="39"/>
      <c r="C1019" s="280"/>
      <c r="D1019" s="280"/>
      <c r="E1019" s="280"/>
      <c r="F1019" s="235"/>
    </row>
    <row r="1020" spans="1:6" ht="12.75">
      <c r="A1020" s="166">
        <v>7</v>
      </c>
      <c r="B1020" s="39"/>
      <c r="C1020" s="280"/>
      <c r="D1020" s="280"/>
      <c r="E1020" s="280"/>
      <c r="F1020" s="235"/>
    </row>
    <row r="1021" spans="1:6" ht="12.75">
      <c r="A1021" s="166">
        <v>8</v>
      </c>
      <c r="B1021" s="39"/>
      <c r="C1021" s="280"/>
      <c r="D1021" s="280"/>
      <c r="E1021" s="280"/>
      <c r="F1021" s="235"/>
    </row>
    <row r="1022" spans="1:6" ht="12.75">
      <c r="A1022" s="166">
        <v>9</v>
      </c>
      <c r="B1022" s="39"/>
      <c r="C1022" s="280"/>
      <c r="D1022" s="280"/>
      <c r="E1022" s="280"/>
      <c r="F1022" s="235"/>
    </row>
    <row r="1023" spans="1:6" ht="13.5" thickBot="1">
      <c r="A1023" s="167">
        <v>10</v>
      </c>
      <c r="B1023" s="143"/>
      <c r="C1023" s="281"/>
      <c r="D1023" s="281"/>
      <c r="E1023" s="281"/>
      <c r="F1023" s="237"/>
    </row>
    <row r="1024" spans="1:6" ht="14.25" thickBot="1" thickTop="1">
      <c r="A1024" s="639" t="s">
        <v>312</v>
      </c>
      <c r="B1024" s="640"/>
      <c r="C1024" s="282">
        <f>SUM(C1014:C1023)</f>
        <v>0</v>
      </c>
      <c r="D1024" s="282">
        <f>SUM(D1014:D1023)</f>
        <v>0</v>
      </c>
      <c r="E1024" s="282">
        <f>SUM(E1014:E1023)</f>
        <v>0</v>
      </c>
      <c r="F1024" s="283">
        <f>SUM(F1014:F1023)</f>
        <v>0</v>
      </c>
    </row>
    <row r="1025" spans="1:6" ht="14.25" thickBot="1" thickTop="1">
      <c r="A1025" s="72"/>
      <c r="B1025" s="6"/>
      <c r="C1025" s="6"/>
      <c r="D1025" s="6"/>
      <c r="E1025" s="6"/>
      <c r="F1025" s="6"/>
    </row>
    <row r="1026" spans="1:6" ht="17.25" thickBot="1" thickTop="1">
      <c r="A1026" s="311"/>
      <c r="B1026" s="312" t="s">
        <v>311</v>
      </c>
      <c r="C1026" s="298" t="s">
        <v>164</v>
      </c>
      <c r="D1026" s="298" t="s">
        <v>164</v>
      </c>
      <c r="E1026" s="298" t="s">
        <v>165</v>
      </c>
      <c r="F1026" s="299" t="s">
        <v>166</v>
      </c>
    </row>
    <row r="1027" spans="1:6" ht="13.5" thickTop="1">
      <c r="A1027" s="164">
        <v>1</v>
      </c>
      <c r="B1027" s="303"/>
      <c r="C1027" s="284"/>
      <c r="D1027" s="284"/>
      <c r="E1027" s="284"/>
      <c r="F1027" s="233"/>
    </row>
    <row r="1028" spans="1:6" ht="12.75">
      <c r="A1028" s="166">
        <v>2</v>
      </c>
      <c r="B1028" s="39"/>
      <c r="C1028" s="280"/>
      <c r="D1028" s="280"/>
      <c r="E1028" s="280"/>
      <c r="F1028" s="235"/>
    </row>
    <row r="1029" spans="1:6" ht="12.75">
      <c r="A1029" s="166">
        <v>3</v>
      </c>
      <c r="B1029" s="39"/>
      <c r="C1029" s="280"/>
      <c r="D1029" s="280"/>
      <c r="E1029" s="280"/>
      <c r="F1029" s="235"/>
    </row>
    <row r="1030" spans="1:6" ht="12.75">
      <c r="A1030" s="166">
        <v>4</v>
      </c>
      <c r="B1030" s="39"/>
      <c r="C1030" s="280"/>
      <c r="D1030" s="280"/>
      <c r="E1030" s="280"/>
      <c r="F1030" s="235"/>
    </row>
    <row r="1031" spans="1:6" ht="12.75">
      <c r="A1031" s="166">
        <v>5</v>
      </c>
      <c r="B1031" s="39"/>
      <c r="C1031" s="280"/>
      <c r="D1031" s="280"/>
      <c r="E1031" s="280"/>
      <c r="F1031" s="235"/>
    </row>
    <row r="1032" spans="1:6" ht="12.75">
      <c r="A1032" s="166">
        <v>6</v>
      </c>
      <c r="B1032" s="39"/>
      <c r="C1032" s="280"/>
      <c r="D1032" s="280"/>
      <c r="E1032" s="280"/>
      <c r="F1032" s="235"/>
    </row>
    <row r="1033" spans="1:6" ht="12.75">
      <c r="A1033" s="166">
        <v>7</v>
      </c>
      <c r="B1033" s="39"/>
      <c r="C1033" s="280"/>
      <c r="D1033" s="280"/>
      <c r="E1033" s="280"/>
      <c r="F1033" s="235"/>
    </row>
    <row r="1034" spans="1:6" ht="12.75">
      <c r="A1034" s="166">
        <v>8</v>
      </c>
      <c r="B1034" s="39"/>
      <c r="C1034" s="280"/>
      <c r="D1034" s="280"/>
      <c r="E1034" s="280"/>
      <c r="F1034" s="235"/>
    </row>
    <row r="1035" spans="1:6" ht="12.75">
      <c r="A1035" s="166">
        <v>9</v>
      </c>
      <c r="B1035" s="39"/>
      <c r="C1035" s="280"/>
      <c r="D1035" s="280"/>
      <c r="E1035" s="280"/>
      <c r="F1035" s="235"/>
    </row>
    <row r="1036" spans="1:6" ht="13.5" thickBot="1">
      <c r="A1036" s="167">
        <v>10</v>
      </c>
      <c r="B1036" s="143"/>
      <c r="C1036" s="281"/>
      <c r="D1036" s="281"/>
      <c r="E1036" s="281"/>
      <c r="F1036" s="237"/>
    </row>
    <row r="1037" spans="1:6" ht="14.25" thickBot="1" thickTop="1">
      <c r="A1037" s="683" t="s">
        <v>313</v>
      </c>
      <c r="B1037" s="684"/>
      <c r="C1037" s="282">
        <f>SUM(C1027:C1036)</f>
        <v>0</v>
      </c>
      <c r="D1037" s="282">
        <f>SUM(D1027:D1036)</f>
        <v>0</v>
      </c>
      <c r="E1037" s="282">
        <f>SUM(E1027:E1036)</f>
        <v>0</v>
      </c>
      <c r="F1037" s="283">
        <f>SUM(F1027:F1036)</f>
        <v>0</v>
      </c>
    </row>
    <row r="1038" spans="1:6" ht="14.25" thickBot="1" thickTop="1">
      <c r="A1038" s="72"/>
      <c r="B1038" s="6"/>
      <c r="C1038" s="6"/>
      <c r="D1038" s="6"/>
      <c r="E1038" s="6"/>
      <c r="F1038" s="6"/>
    </row>
    <row r="1039" spans="1:6" ht="14.25" thickBot="1" thickTop="1">
      <c r="A1039" s="679" t="s">
        <v>349</v>
      </c>
      <c r="B1039" s="680"/>
      <c r="C1039" s="330">
        <f>C991+C1004+C1024+C1037</f>
        <v>0</v>
      </c>
      <c r="D1039" s="330">
        <f>D991+D1004+D1024+D1037</f>
        <v>0</v>
      </c>
      <c r="E1039" s="330">
        <f>E991+E1004+E1024+E1037</f>
        <v>0</v>
      </c>
      <c r="F1039" s="331">
        <f>F991+F1004+F1024+F1037</f>
        <v>0</v>
      </c>
    </row>
    <row r="1040" spans="1:6" ht="14.25" thickBot="1" thickTop="1">
      <c r="A1040" s="682" t="s">
        <v>145</v>
      </c>
      <c r="B1040" s="682"/>
      <c r="C1040" s="332">
        <f>IF(C975&gt;C1039,C975-C1039,0)</f>
        <v>0</v>
      </c>
      <c r="D1040" s="332">
        <f>IF(D975&gt;D1039,D975-D1039,0)</f>
        <v>0</v>
      </c>
      <c r="E1040" s="332">
        <f>IF(E975&gt;E1039,E975-E1039,0)</f>
        <v>0</v>
      </c>
      <c r="F1040" s="333">
        <f>IF(F975&gt;F1039,F975-F1039,0)</f>
        <v>0</v>
      </c>
    </row>
    <row r="1041" spans="1:6" ht="14.25" thickBot="1" thickTop="1">
      <c r="A1041" s="675" t="s">
        <v>348</v>
      </c>
      <c r="B1041" s="676"/>
      <c r="C1041" s="334">
        <f>C1039+C1040</f>
        <v>0</v>
      </c>
      <c r="D1041" s="334">
        <f>D1039+D1040</f>
        <v>0</v>
      </c>
      <c r="E1041" s="334">
        <f>E1039+E1040</f>
        <v>0</v>
      </c>
      <c r="F1041" s="335">
        <f>F1039+F1040</f>
        <v>0</v>
      </c>
    </row>
    <row r="1042" ht="13.5" thickTop="1"/>
    <row r="1068" ht="13.5" thickBot="1"/>
    <row r="1069" spans="1:6" ht="21.75" thickBot="1" thickTop="1">
      <c r="A1069" s="685" t="s">
        <v>351</v>
      </c>
      <c r="B1069" s="686"/>
      <c r="C1069" s="686"/>
      <c r="D1069" s="686"/>
      <c r="E1069" s="686"/>
      <c r="F1069" s="687"/>
    </row>
    <row r="1070" spans="1:6" ht="19.5" thickBot="1" thickTop="1">
      <c r="A1070" s="313"/>
      <c r="B1070" s="305" t="s">
        <v>305</v>
      </c>
      <c r="C1070" s="677"/>
      <c r="D1070" s="677"/>
      <c r="E1070" s="677"/>
      <c r="F1070" s="678"/>
    </row>
    <row r="1071" spans="1:6" ht="14.25" thickBot="1" thickTop="1">
      <c r="A1071" s="314"/>
      <c r="B1071" s="315"/>
      <c r="C1071" s="308" t="s">
        <v>164</v>
      </c>
      <c r="D1071" s="308" t="s">
        <v>164</v>
      </c>
      <c r="E1071" s="308" t="s">
        <v>165</v>
      </c>
      <c r="F1071" s="309" t="s">
        <v>166</v>
      </c>
    </row>
    <row r="1072" spans="1:6" ht="13.5" thickTop="1">
      <c r="A1072" s="321">
        <v>1</v>
      </c>
      <c r="B1072" s="300" t="s">
        <v>180</v>
      </c>
      <c r="C1072" s="338"/>
      <c r="D1072" s="338"/>
      <c r="E1072" s="338"/>
      <c r="F1072" s="339"/>
    </row>
    <row r="1073" spans="1:6" ht="12.75">
      <c r="A1073" s="322">
        <v>2</v>
      </c>
      <c r="B1073" s="96" t="s">
        <v>181</v>
      </c>
      <c r="C1073" s="327"/>
      <c r="D1073" s="327"/>
      <c r="E1073" s="327"/>
      <c r="F1073" s="328"/>
    </row>
    <row r="1074" spans="1:6" ht="12.75">
      <c r="A1074" s="322">
        <v>3</v>
      </c>
      <c r="B1074" s="96" t="s">
        <v>182</v>
      </c>
      <c r="C1074" s="327"/>
      <c r="D1074" s="327"/>
      <c r="E1074" s="327"/>
      <c r="F1074" s="328"/>
    </row>
    <row r="1075" spans="1:6" ht="12.75">
      <c r="A1075" s="322">
        <v>4</v>
      </c>
      <c r="B1075" s="96" t="s">
        <v>52</v>
      </c>
      <c r="C1075" s="327"/>
      <c r="D1075" s="327"/>
      <c r="E1075" s="327"/>
      <c r="F1075" s="328"/>
    </row>
    <row r="1076" spans="1:6" ht="12.75">
      <c r="A1076" s="322">
        <v>5</v>
      </c>
      <c r="B1076" s="96" t="s">
        <v>51</v>
      </c>
      <c r="C1076" s="327"/>
      <c r="D1076" s="327"/>
      <c r="E1076" s="327"/>
      <c r="F1076" s="328"/>
    </row>
    <row r="1077" spans="1:6" ht="12.75">
      <c r="A1077" s="322">
        <v>6</v>
      </c>
      <c r="B1077" s="39"/>
      <c r="C1077" s="329"/>
      <c r="D1077" s="280"/>
      <c r="E1077" s="280"/>
      <c r="F1077" s="235"/>
    </row>
    <row r="1078" spans="1:6" ht="12.75">
      <c r="A1078" s="322">
        <v>7</v>
      </c>
      <c r="B1078" s="39"/>
      <c r="C1078" s="280"/>
      <c r="D1078" s="280"/>
      <c r="E1078" s="280"/>
      <c r="F1078" s="235"/>
    </row>
    <row r="1079" spans="1:6" ht="12.75">
      <c r="A1079" s="322">
        <v>8</v>
      </c>
      <c r="B1079" s="39"/>
      <c r="C1079" s="280"/>
      <c r="D1079" s="280"/>
      <c r="E1079" s="280"/>
      <c r="F1079" s="235"/>
    </row>
    <row r="1080" spans="1:6" ht="12.75">
      <c r="A1080" s="322">
        <v>9</v>
      </c>
      <c r="B1080" s="39"/>
      <c r="C1080" s="280"/>
      <c r="D1080" s="280"/>
      <c r="E1080" s="280"/>
      <c r="F1080" s="235"/>
    </row>
    <row r="1081" spans="1:6" ht="13.5" thickBot="1">
      <c r="A1081" s="323">
        <v>10</v>
      </c>
      <c r="B1081" s="143"/>
      <c r="C1081" s="281"/>
      <c r="D1081" s="281"/>
      <c r="E1081" s="281"/>
      <c r="F1081" s="237"/>
    </row>
    <row r="1082" spans="1:6" ht="14.25" thickBot="1" thickTop="1">
      <c r="A1082" s="679" t="s">
        <v>352</v>
      </c>
      <c r="B1082" s="680"/>
      <c r="C1082" s="330">
        <f>SUM(C1072:C1081)</f>
        <v>0</v>
      </c>
      <c r="D1082" s="330">
        <f>SUM(D1072:D1081)</f>
        <v>0</v>
      </c>
      <c r="E1082" s="330">
        <f>SUM(E1072:E1081)</f>
        <v>0</v>
      </c>
      <c r="F1082" s="331">
        <f>SUM(F1072:F1081)</f>
        <v>0</v>
      </c>
    </row>
    <row r="1083" spans="1:6" ht="14.25" thickBot="1" thickTop="1">
      <c r="A1083" s="681" t="s">
        <v>156</v>
      </c>
      <c r="B1083" s="682"/>
      <c r="C1083" s="332">
        <f>IF(C1082&lt;C1146,C1146-C1082,0)</f>
        <v>0</v>
      </c>
      <c r="D1083" s="332">
        <f>IF(D1082&lt;D1146,D1146-D1082,0)</f>
        <v>0</v>
      </c>
      <c r="E1083" s="332">
        <f>IF(E1082&lt;E1146,E1146-E1082,0)</f>
        <v>0</v>
      </c>
      <c r="F1083" s="333">
        <f>IF(F1082&lt;F1146,F1146-F1082,0)</f>
        <v>0</v>
      </c>
    </row>
    <row r="1084" spans="1:6" ht="14.25" thickBot="1" thickTop="1">
      <c r="A1084" s="675" t="s">
        <v>348</v>
      </c>
      <c r="B1084" s="676"/>
      <c r="C1084" s="334">
        <f>C1082+C1083</f>
        <v>0</v>
      </c>
      <c r="D1084" s="334">
        <f>D1082+D1083</f>
        <v>0</v>
      </c>
      <c r="E1084" s="334">
        <f>E1082+E1083</f>
        <v>0</v>
      </c>
      <c r="F1084" s="335">
        <f>F1082+F1083</f>
        <v>0</v>
      </c>
    </row>
    <row r="1085" spans="1:6" ht="14.25" thickBot="1" thickTop="1">
      <c r="A1085" s="72"/>
      <c r="B1085" s="6"/>
      <c r="C1085" s="6"/>
      <c r="D1085" s="6"/>
      <c r="E1085" s="6"/>
      <c r="F1085" s="6"/>
    </row>
    <row r="1086" spans="1:6" ht="19.5" thickBot="1" thickTop="1">
      <c r="A1086" s="304"/>
      <c r="B1086" s="305" t="s">
        <v>138</v>
      </c>
      <c r="C1086" s="6"/>
      <c r="D1086" s="6"/>
      <c r="E1086" s="6"/>
      <c r="F1086" s="6"/>
    </row>
    <row r="1087" spans="1:6" ht="17.25" thickBot="1" thickTop="1">
      <c r="A1087" s="306"/>
      <c r="B1087" s="307" t="s">
        <v>306</v>
      </c>
      <c r="C1087" s="308" t="s">
        <v>164</v>
      </c>
      <c r="D1087" s="308" t="s">
        <v>164</v>
      </c>
      <c r="E1087" s="308" t="s">
        <v>165</v>
      </c>
      <c r="F1087" s="309" t="s">
        <v>166</v>
      </c>
    </row>
    <row r="1088" spans="1:6" ht="13.5" thickTop="1">
      <c r="A1088" s="164">
        <v>1</v>
      </c>
      <c r="B1088" s="303"/>
      <c r="C1088" s="284"/>
      <c r="D1088" s="284"/>
      <c r="E1088" s="284"/>
      <c r="F1088" s="233"/>
    </row>
    <row r="1089" spans="1:6" ht="12.75">
      <c r="A1089" s="166">
        <v>2</v>
      </c>
      <c r="B1089" s="39"/>
      <c r="C1089" s="280"/>
      <c r="D1089" s="280"/>
      <c r="E1089" s="280"/>
      <c r="F1089" s="235"/>
    </row>
    <row r="1090" spans="1:6" ht="12.75">
      <c r="A1090" s="166">
        <v>3</v>
      </c>
      <c r="B1090" s="39"/>
      <c r="C1090" s="280"/>
      <c r="D1090" s="280"/>
      <c r="E1090" s="280"/>
      <c r="F1090" s="235"/>
    </row>
    <row r="1091" spans="1:6" ht="12.75">
      <c r="A1091" s="166">
        <v>4</v>
      </c>
      <c r="B1091" s="39"/>
      <c r="C1091" s="280"/>
      <c r="D1091" s="280"/>
      <c r="E1091" s="280"/>
      <c r="F1091" s="235"/>
    </row>
    <row r="1092" spans="1:6" ht="12.75">
      <c r="A1092" s="166">
        <v>5</v>
      </c>
      <c r="B1092" s="39"/>
      <c r="C1092" s="280"/>
      <c r="D1092" s="280"/>
      <c r="E1092" s="280"/>
      <c r="F1092" s="235"/>
    </row>
    <row r="1093" spans="1:6" ht="12.75">
      <c r="A1093" s="166">
        <v>6</v>
      </c>
      <c r="B1093" s="39"/>
      <c r="C1093" s="280"/>
      <c r="D1093" s="280"/>
      <c r="E1093" s="280"/>
      <c r="F1093" s="235"/>
    </row>
    <row r="1094" spans="1:6" ht="12.75">
      <c r="A1094" s="166">
        <v>7</v>
      </c>
      <c r="B1094" s="39"/>
      <c r="C1094" s="280"/>
      <c r="D1094" s="280"/>
      <c r="E1094" s="280"/>
      <c r="F1094" s="235"/>
    </row>
    <row r="1095" spans="1:6" ht="12.75">
      <c r="A1095" s="166">
        <v>8</v>
      </c>
      <c r="B1095" s="39"/>
      <c r="C1095" s="280"/>
      <c r="D1095" s="280"/>
      <c r="E1095" s="280"/>
      <c r="F1095" s="235"/>
    </row>
    <row r="1096" spans="1:6" ht="12.75">
      <c r="A1096" s="166">
        <v>9</v>
      </c>
      <c r="B1096" s="39"/>
      <c r="C1096" s="280"/>
      <c r="D1096" s="280"/>
      <c r="E1096" s="280"/>
      <c r="F1096" s="235"/>
    </row>
    <row r="1097" spans="1:6" ht="13.5" thickBot="1">
      <c r="A1097" s="167">
        <v>10</v>
      </c>
      <c r="B1097" s="143"/>
      <c r="C1097" s="281"/>
      <c r="D1097" s="281"/>
      <c r="E1097" s="281"/>
      <c r="F1097" s="237"/>
    </row>
    <row r="1098" spans="1:6" ht="14.25" thickBot="1" thickTop="1">
      <c r="A1098" s="639" t="s">
        <v>308</v>
      </c>
      <c r="B1098" s="640"/>
      <c r="C1098" s="282">
        <f>SUM(C1088:C1097)</f>
        <v>0</v>
      </c>
      <c r="D1098" s="282">
        <f>SUM(D1088:D1097)</f>
        <v>0</v>
      </c>
      <c r="E1098" s="282">
        <f>SUM(E1088:E1097)</f>
        <v>0</v>
      </c>
      <c r="F1098" s="283">
        <f>SUM(F1088:F1097)</f>
        <v>0</v>
      </c>
    </row>
    <row r="1099" spans="1:6" ht="14.25" thickBot="1" thickTop="1">
      <c r="A1099" s="72"/>
      <c r="B1099" s="6"/>
      <c r="C1099" s="6"/>
      <c r="D1099" s="6"/>
      <c r="E1099" s="6"/>
      <c r="F1099" s="6"/>
    </row>
    <row r="1100" spans="1:6" ht="17.25" thickBot="1" thickTop="1">
      <c r="A1100" s="311"/>
      <c r="B1100" s="312" t="s">
        <v>307</v>
      </c>
      <c r="C1100" s="298" t="s">
        <v>164</v>
      </c>
      <c r="D1100" s="298" t="s">
        <v>164</v>
      </c>
      <c r="E1100" s="298" t="s">
        <v>165</v>
      </c>
      <c r="F1100" s="299" t="s">
        <v>166</v>
      </c>
    </row>
    <row r="1101" spans="1:6" ht="13.5" thickTop="1">
      <c r="A1101" s="164">
        <v>1</v>
      </c>
      <c r="B1101" s="303"/>
      <c r="C1101" s="284"/>
      <c r="D1101" s="284"/>
      <c r="E1101" s="284"/>
      <c r="F1101" s="233"/>
    </row>
    <row r="1102" spans="1:6" ht="12.75">
      <c r="A1102" s="166">
        <v>2</v>
      </c>
      <c r="B1102" s="39"/>
      <c r="C1102" s="280"/>
      <c r="D1102" s="280"/>
      <c r="E1102" s="280"/>
      <c r="F1102" s="235"/>
    </row>
    <row r="1103" spans="1:6" ht="12.75">
      <c r="A1103" s="166">
        <v>3</v>
      </c>
      <c r="B1103" s="39"/>
      <c r="C1103" s="280"/>
      <c r="D1103" s="280"/>
      <c r="E1103" s="280"/>
      <c r="F1103" s="235"/>
    </row>
    <row r="1104" spans="1:6" ht="12.75">
      <c r="A1104" s="166">
        <v>4</v>
      </c>
      <c r="B1104" s="39"/>
      <c r="C1104" s="280"/>
      <c r="D1104" s="280"/>
      <c r="E1104" s="280"/>
      <c r="F1104" s="235"/>
    </row>
    <row r="1105" spans="1:6" ht="12.75">
      <c r="A1105" s="166">
        <v>5</v>
      </c>
      <c r="B1105" s="39"/>
      <c r="C1105" s="280"/>
      <c r="D1105" s="280"/>
      <c r="E1105" s="280"/>
      <c r="F1105" s="235"/>
    </row>
    <row r="1106" spans="1:6" ht="12.75">
      <c r="A1106" s="166">
        <v>6</v>
      </c>
      <c r="B1106" s="39"/>
      <c r="C1106" s="280"/>
      <c r="D1106" s="280"/>
      <c r="E1106" s="280"/>
      <c r="F1106" s="235"/>
    </row>
    <row r="1107" spans="1:6" ht="12.75">
      <c r="A1107" s="166">
        <v>7</v>
      </c>
      <c r="B1107" s="39"/>
      <c r="C1107" s="280"/>
      <c r="D1107" s="280"/>
      <c r="E1107" s="280"/>
      <c r="F1107" s="235"/>
    </row>
    <row r="1108" spans="1:6" ht="12.75">
      <c r="A1108" s="166">
        <v>8</v>
      </c>
      <c r="B1108" s="39"/>
      <c r="C1108" s="280"/>
      <c r="D1108" s="280"/>
      <c r="E1108" s="280"/>
      <c r="F1108" s="235"/>
    </row>
    <row r="1109" spans="1:6" ht="12.75">
      <c r="A1109" s="166">
        <v>9</v>
      </c>
      <c r="B1109" s="39"/>
      <c r="C1109" s="280"/>
      <c r="D1109" s="280"/>
      <c r="E1109" s="280"/>
      <c r="F1109" s="235"/>
    </row>
    <row r="1110" spans="1:6" ht="13.5" thickBot="1">
      <c r="A1110" s="167">
        <v>10</v>
      </c>
      <c r="B1110" s="143"/>
      <c r="C1110" s="281"/>
      <c r="D1110" s="281"/>
      <c r="E1110" s="281"/>
      <c r="F1110" s="237"/>
    </row>
    <row r="1111" spans="1:6" ht="14.25" thickBot="1" thickTop="1">
      <c r="A1111" s="639" t="s">
        <v>309</v>
      </c>
      <c r="B1111" s="640"/>
      <c r="C1111" s="282">
        <f>SUM(C1101:C1110)</f>
        <v>0</v>
      </c>
      <c r="D1111" s="282">
        <f>SUM(D1101:D1110)</f>
        <v>0</v>
      </c>
      <c r="E1111" s="282">
        <f>SUM(E1101:E1110)</f>
        <v>0</v>
      </c>
      <c r="F1111" s="283">
        <f>SUM(F1101:F1110)</f>
        <v>0</v>
      </c>
    </row>
    <row r="1112" spans="1:6" ht="13.5" thickTop="1">
      <c r="A1112" s="5"/>
      <c r="B1112" s="5"/>
      <c r="C1112" s="72"/>
      <c r="D1112" s="72"/>
      <c r="E1112" s="72"/>
      <c r="F1112" s="72"/>
    </row>
    <row r="1113" spans="1:6" ht="12.75">
      <c r="A1113" s="5"/>
      <c r="B1113" s="5"/>
      <c r="C1113" s="72"/>
      <c r="D1113" s="72"/>
      <c r="E1113" s="72"/>
      <c r="F1113" s="72"/>
    </row>
    <row r="1114" spans="1:6" ht="12.75">
      <c r="A1114" s="5"/>
      <c r="B1114" s="5"/>
      <c r="C1114" s="72"/>
      <c r="D1114" s="72"/>
      <c r="E1114" s="72"/>
      <c r="F1114" s="72"/>
    </row>
    <row r="1115" spans="1:6" ht="12.75">
      <c r="A1115" s="5"/>
      <c r="B1115" s="5"/>
      <c r="C1115" s="72"/>
      <c r="D1115" s="72"/>
      <c r="E1115" s="72"/>
      <c r="F1115" s="72"/>
    </row>
    <row r="1116" spans="1:6" ht="12.75">
      <c r="A1116" s="5"/>
      <c r="B1116" s="5"/>
      <c r="C1116" s="72"/>
      <c r="D1116" s="72"/>
      <c r="E1116" s="72"/>
      <c r="F1116" s="72"/>
    </row>
    <row r="1117" spans="1:6" ht="12.75">
      <c r="A1117" s="5"/>
      <c r="B1117" s="5"/>
      <c r="C1117" s="72"/>
      <c r="D1117" s="72"/>
      <c r="E1117" s="72"/>
      <c r="F1117" s="72"/>
    </row>
    <row r="1118" spans="1:6" ht="12.75">
      <c r="A1118" s="5"/>
      <c r="B1118" s="5"/>
      <c r="C1118" s="72"/>
      <c r="D1118" s="72"/>
      <c r="E1118" s="72"/>
      <c r="F1118" s="72"/>
    </row>
    <row r="1119" spans="1:6" ht="13.5" thickBot="1">
      <c r="A1119" s="72"/>
      <c r="B1119" s="6"/>
      <c r="C1119" s="6"/>
      <c r="D1119" s="6"/>
      <c r="E1119" s="6"/>
      <c r="F1119" s="6"/>
    </row>
    <row r="1120" spans="1:6" ht="17.25" thickBot="1" thickTop="1">
      <c r="A1120" s="311"/>
      <c r="B1120" s="312" t="s">
        <v>310</v>
      </c>
      <c r="C1120" s="298" t="s">
        <v>164</v>
      </c>
      <c r="D1120" s="298" t="s">
        <v>164</v>
      </c>
      <c r="E1120" s="298" t="s">
        <v>165</v>
      </c>
      <c r="F1120" s="299" t="s">
        <v>166</v>
      </c>
    </row>
    <row r="1121" spans="1:6" ht="13.5" thickTop="1">
      <c r="A1121" s="164">
        <v>1</v>
      </c>
      <c r="B1121" s="303"/>
      <c r="C1121" s="284"/>
      <c r="D1121" s="284"/>
      <c r="E1121" s="284"/>
      <c r="F1121" s="233"/>
    </row>
    <row r="1122" spans="1:6" ht="12.75">
      <c r="A1122" s="166">
        <v>2</v>
      </c>
      <c r="B1122" s="39"/>
      <c r="C1122" s="280"/>
      <c r="D1122" s="280"/>
      <c r="E1122" s="280"/>
      <c r="F1122" s="235"/>
    </row>
    <row r="1123" spans="1:6" ht="12.75">
      <c r="A1123" s="166">
        <v>3</v>
      </c>
      <c r="B1123" s="39"/>
      <c r="C1123" s="280"/>
      <c r="D1123" s="280"/>
      <c r="E1123" s="280"/>
      <c r="F1123" s="235"/>
    </row>
    <row r="1124" spans="1:6" ht="12.75">
      <c r="A1124" s="166">
        <v>4</v>
      </c>
      <c r="B1124" s="39"/>
      <c r="C1124" s="280"/>
      <c r="D1124" s="280"/>
      <c r="E1124" s="280"/>
      <c r="F1124" s="235"/>
    </row>
    <row r="1125" spans="1:6" ht="12.75">
      <c r="A1125" s="166">
        <v>5</v>
      </c>
      <c r="B1125" s="39"/>
      <c r="C1125" s="280"/>
      <c r="D1125" s="280"/>
      <c r="E1125" s="280"/>
      <c r="F1125" s="235"/>
    </row>
    <row r="1126" spans="1:6" ht="12.75">
      <c r="A1126" s="166">
        <v>6</v>
      </c>
      <c r="B1126" s="39"/>
      <c r="C1126" s="280"/>
      <c r="D1126" s="280"/>
      <c r="E1126" s="280"/>
      <c r="F1126" s="235"/>
    </row>
    <row r="1127" spans="1:6" ht="12.75">
      <c r="A1127" s="166">
        <v>7</v>
      </c>
      <c r="B1127" s="39"/>
      <c r="C1127" s="280"/>
      <c r="D1127" s="280"/>
      <c r="E1127" s="280"/>
      <c r="F1127" s="235"/>
    </row>
    <row r="1128" spans="1:6" ht="12.75">
      <c r="A1128" s="166">
        <v>8</v>
      </c>
      <c r="B1128" s="39"/>
      <c r="C1128" s="280"/>
      <c r="D1128" s="280"/>
      <c r="E1128" s="280"/>
      <c r="F1128" s="235"/>
    </row>
    <row r="1129" spans="1:6" ht="12.75">
      <c r="A1129" s="166">
        <v>9</v>
      </c>
      <c r="B1129" s="39"/>
      <c r="C1129" s="280"/>
      <c r="D1129" s="280"/>
      <c r="E1129" s="280"/>
      <c r="F1129" s="235"/>
    </row>
    <row r="1130" spans="1:6" ht="13.5" thickBot="1">
      <c r="A1130" s="167">
        <v>10</v>
      </c>
      <c r="B1130" s="143"/>
      <c r="C1130" s="281"/>
      <c r="D1130" s="281"/>
      <c r="E1130" s="281"/>
      <c r="F1130" s="237"/>
    </row>
    <row r="1131" spans="1:6" ht="14.25" thickBot="1" thickTop="1">
      <c r="A1131" s="639" t="s">
        <v>312</v>
      </c>
      <c r="B1131" s="640"/>
      <c r="C1131" s="282">
        <f>SUM(C1121:C1130)</f>
        <v>0</v>
      </c>
      <c r="D1131" s="282">
        <f>SUM(D1121:D1130)</f>
        <v>0</v>
      </c>
      <c r="E1131" s="282">
        <f>SUM(E1121:E1130)</f>
        <v>0</v>
      </c>
      <c r="F1131" s="283">
        <f>SUM(F1121:F1130)</f>
        <v>0</v>
      </c>
    </row>
    <row r="1132" spans="1:6" ht="14.25" thickBot="1" thickTop="1">
      <c r="A1132" s="72"/>
      <c r="B1132" s="6"/>
      <c r="C1132" s="6"/>
      <c r="D1132" s="6"/>
      <c r="E1132" s="6"/>
      <c r="F1132" s="6"/>
    </row>
    <row r="1133" spans="1:6" ht="17.25" thickBot="1" thickTop="1">
      <c r="A1133" s="311"/>
      <c r="B1133" s="312" t="s">
        <v>311</v>
      </c>
      <c r="C1133" s="298" t="s">
        <v>164</v>
      </c>
      <c r="D1133" s="298" t="s">
        <v>164</v>
      </c>
      <c r="E1133" s="298" t="s">
        <v>165</v>
      </c>
      <c r="F1133" s="299" t="s">
        <v>166</v>
      </c>
    </row>
    <row r="1134" spans="1:6" ht="13.5" thickTop="1">
      <c r="A1134" s="164">
        <v>1</v>
      </c>
      <c r="B1134" s="303"/>
      <c r="C1134" s="284"/>
      <c r="D1134" s="284"/>
      <c r="E1134" s="284"/>
      <c r="F1134" s="233"/>
    </row>
    <row r="1135" spans="1:6" ht="12.75">
      <c r="A1135" s="166">
        <v>2</v>
      </c>
      <c r="B1135" s="39"/>
      <c r="C1135" s="280"/>
      <c r="D1135" s="280"/>
      <c r="E1135" s="280"/>
      <c r="F1135" s="235"/>
    </row>
    <row r="1136" spans="1:6" ht="12.75">
      <c r="A1136" s="166">
        <v>3</v>
      </c>
      <c r="B1136" s="39"/>
      <c r="C1136" s="280"/>
      <c r="D1136" s="280"/>
      <c r="E1136" s="280"/>
      <c r="F1136" s="235"/>
    </row>
    <row r="1137" spans="1:6" ht="12.75">
      <c r="A1137" s="166">
        <v>4</v>
      </c>
      <c r="B1137" s="39"/>
      <c r="C1137" s="280"/>
      <c r="D1137" s="280"/>
      <c r="E1137" s="280"/>
      <c r="F1137" s="235"/>
    </row>
    <row r="1138" spans="1:6" ht="12.75">
      <c r="A1138" s="166">
        <v>5</v>
      </c>
      <c r="B1138" s="39"/>
      <c r="C1138" s="280"/>
      <c r="D1138" s="280"/>
      <c r="E1138" s="280"/>
      <c r="F1138" s="235"/>
    </row>
    <row r="1139" spans="1:6" ht="12.75">
      <c r="A1139" s="166">
        <v>6</v>
      </c>
      <c r="B1139" s="39"/>
      <c r="C1139" s="280"/>
      <c r="D1139" s="280"/>
      <c r="E1139" s="280"/>
      <c r="F1139" s="235"/>
    </row>
    <row r="1140" spans="1:6" ht="12.75">
      <c r="A1140" s="166">
        <v>7</v>
      </c>
      <c r="B1140" s="39"/>
      <c r="C1140" s="280"/>
      <c r="D1140" s="280"/>
      <c r="E1140" s="280"/>
      <c r="F1140" s="235"/>
    </row>
    <row r="1141" spans="1:6" ht="12.75">
      <c r="A1141" s="166">
        <v>8</v>
      </c>
      <c r="B1141" s="39"/>
      <c r="C1141" s="280"/>
      <c r="D1141" s="280"/>
      <c r="E1141" s="280"/>
      <c r="F1141" s="235"/>
    </row>
    <row r="1142" spans="1:6" ht="12.75">
      <c r="A1142" s="166">
        <v>9</v>
      </c>
      <c r="B1142" s="39"/>
      <c r="C1142" s="280"/>
      <c r="D1142" s="280"/>
      <c r="E1142" s="280"/>
      <c r="F1142" s="235"/>
    </row>
    <row r="1143" spans="1:6" ht="13.5" thickBot="1">
      <c r="A1143" s="167">
        <v>10</v>
      </c>
      <c r="B1143" s="143"/>
      <c r="C1143" s="281"/>
      <c r="D1143" s="281"/>
      <c r="E1143" s="281"/>
      <c r="F1143" s="237"/>
    </row>
    <row r="1144" spans="1:6" ht="14.25" thickBot="1" thickTop="1">
      <c r="A1144" s="683" t="s">
        <v>313</v>
      </c>
      <c r="B1144" s="684"/>
      <c r="C1144" s="282">
        <f>SUM(C1134:C1143)</f>
        <v>0</v>
      </c>
      <c r="D1144" s="282">
        <f>SUM(D1134:D1143)</f>
        <v>0</v>
      </c>
      <c r="E1144" s="282">
        <f>SUM(E1134:E1143)</f>
        <v>0</v>
      </c>
      <c r="F1144" s="283">
        <f>SUM(F1134:F1143)</f>
        <v>0</v>
      </c>
    </row>
    <row r="1145" spans="1:6" ht="14.25" thickBot="1" thickTop="1">
      <c r="A1145" s="72"/>
      <c r="B1145" s="6"/>
      <c r="C1145" s="6"/>
      <c r="D1145" s="6"/>
      <c r="E1145" s="6"/>
      <c r="F1145" s="6"/>
    </row>
    <row r="1146" spans="1:6" ht="14.25" thickBot="1" thickTop="1">
      <c r="A1146" s="679" t="s">
        <v>353</v>
      </c>
      <c r="B1146" s="680"/>
      <c r="C1146" s="330">
        <f>C1098+C1111+C1131+C1144</f>
        <v>0</v>
      </c>
      <c r="D1146" s="330">
        <f>D1098+D1111+D1131+D1144</f>
        <v>0</v>
      </c>
      <c r="E1146" s="330">
        <f>E1098+E1111+E1131+E1144</f>
        <v>0</v>
      </c>
      <c r="F1146" s="331">
        <f>F1098+F1111+F1131+F1144</f>
        <v>0</v>
      </c>
    </row>
    <row r="1147" spans="1:6" ht="14.25" thickBot="1" thickTop="1">
      <c r="A1147" s="681" t="s">
        <v>145</v>
      </c>
      <c r="B1147" s="682"/>
      <c r="C1147" s="332">
        <f>IF(C1082&gt;C1146,C1082-C1146,0)</f>
        <v>0</v>
      </c>
      <c r="D1147" s="332">
        <f>IF(D1082&gt;D1146,D1082-D1146,0)</f>
        <v>0</v>
      </c>
      <c r="E1147" s="332">
        <f>IF(E1082&gt;E1146,E1082-E1146,0)</f>
        <v>0</v>
      </c>
      <c r="F1147" s="333">
        <f>IF(F1082&gt;F1146,F1082-F1146,0)</f>
        <v>0</v>
      </c>
    </row>
    <row r="1148" spans="1:6" ht="14.25" thickBot="1" thickTop="1">
      <c r="A1148" s="675" t="s">
        <v>354</v>
      </c>
      <c r="B1148" s="676"/>
      <c r="C1148" s="334">
        <f>C1146+C1147</f>
        <v>0</v>
      </c>
      <c r="D1148" s="334">
        <f>D1146+D1147</f>
        <v>0</v>
      </c>
      <c r="E1148" s="334">
        <f>E1146+E1147</f>
        <v>0</v>
      </c>
      <c r="F1148" s="335">
        <f>F1146+F1147</f>
        <v>0</v>
      </c>
    </row>
    <row r="1149" ht="13.5" thickTop="1"/>
    <row r="1175" ht="13.5" thickBot="1"/>
    <row r="1176" spans="1:6" ht="21.75" thickBot="1" thickTop="1">
      <c r="A1176" s="685" t="s">
        <v>355</v>
      </c>
      <c r="B1176" s="686"/>
      <c r="C1176" s="686"/>
      <c r="D1176" s="686"/>
      <c r="E1176" s="686"/>
      <c r="F1176" s="687"/>
    </row>
    <row r="1177" spans="1:6" ht="19.5" thickBot="1" thickTop="1">
      <c r="A1177" s="313"/>
      <c r="B1177" s="305" t="s">
        <v>305</v>
      </c>
      <c r="C1177" s="677"/>
      <c r="D1177" s="677"/>
      <c r="E1177" s="677"/>
      <c r="F1177" s="678"/>
    </row>
    <row r="1178" spans="1:6" ht="14.25" thickBot="1" thickTop="1">
      <c r="A1178" s="314"/>
      <c r="B1178" s="315"/>
      <c r="C1178" s="308" t="s">
        <v>164</v>
      </c>
      <c r="D1178" s="308" t="s">
        <v>164</v>
      </c>
      <c r="E1178" s="308" t="s">
        <v>165</v>
      </c>
      <c r="F1178" s="309" t="s">
        <v>166</v>
      </c>
    </row>
    <row r="1179" spans="1:6" ht="13.5" thickTop="1">
      <c r="A1179" s="321">
        <v>1</v>
      </c>
      <c r="B1179" s="300" t="s">
        <v>180</v>
      </c>
      <c r="C1179" s="338"/>
      <c r="D1179" s="338"/>
      <c r="E1179" s="338"/>
      <c r="F1179" s="339"/>
    </row>
    <row r="1180" spans="1:6" ht="12.75">
      <c r="A1180" s="322">
        <v>2</v>
      </c>
      <c r="B1180" s="96" t="s">
        <v>181</v>
      </c>
      <c r="C1180" s="327"/>
      <c r="D1180" s="327"/>
      <c r="E1180" s="327"/>
      <c r="F1180" s="328"/>
    </row>
    <row r="1181" spans="1:6" ht="12.75">
      <c r="A1181" s="322">
        <v>3</v>
      </c>
      <c r="B1181" s="96" t="s">
        <v>182</v>
      </c>
      <c r="C1181" s="327"/>
      <c r="D1181" s="327"/>
      <c r="E1181" s="327"/>
      <c r="F1181" s="328"/>
    </row>
    <row r="1182" spans="1:6" ht="12.75">
      <c r="A1182" s="322">
        <v>4</v>
      </c>
      <c r="B1182" s="96" t="s">
        <v>52</v>
      </c>
      <c r="C1182" s="327"/>
      <c r="D1182" s="327"/>
      <c r="E1182" s="327"/>
      <c r="F1182" s="328"/>
    </row>
    <row r="1183" spans="1:6" ht="12.75">
      <c r="A1183" s="322">
        <v>5</v>
      </c>
      <c r="B1183" s="96" t="s">
        <v>51</v>
      </c>
      <c r="C1183" s="327"/>
      <c r="D1183" s="327"/>
      <c r="E1183" s="327"/>
      <c r="F1183" s="328"/>
    </row>
    <row r="1184" spans="1:6" ht="12.75">
      <c r="A1184" s="322">
        <v>6</v>
      </c>
      <c r="B1184" s="39"/>
      <c r="C1184" s="329"/>
      <c r="D1184" s="280"/>
      <c r="E1184" s="280"/>
      <c r="F1184" s="235"/>
    </row>
    <row r="1185" spans="1:6" ht="12.75">
      <c r="A1185" s="322">
        <v>7</v>
      </c>
      <c r="B1185" s="39"/>
      <c r="C1185" s="280"/>
      <c r="D1185" s="280"/>
      <c r="E1185" s="280"/>
      <c r="F1185" s="235"/>
    </row>
    <row r="1186" spans="1:6" ht="12.75">
      <c r="A1186" s="322">
        <v>8</v>
      </c>
      <c r="B1186" s="39"/>
      <c r="C1186" s="280"/>
      <c r="D1186" s="280"/>
      <c r="E1186" s="280"/>
      <c r="F1186" s="235"/>
    </row>
    <row r="1187" spans="1:6" ht="12.75">
      <c r="A1187" s="322">
        <v>9</v>
      </c>
      <c r="B1187" s="39"/>
      <c r="C1187" s="280"/>
      <c r="D1187" s="280"/>
      <c r="E1187" s="280"/>
      <c r="F1187" s="235"/>
    </row>
    <row r="1188" spans="1:6" ht="13.5" thickBot="1">
      <c r="A1188" s="323">
        <v>10</v>
      </c>
      <c r="B1188" s="143"/>
      <c r="C1188" s="281"/>
      <c r="D1188" s="281"/>
      <c r="E1188" s="281"/>
      <c r="F1188" s="237"/>
    </row>
    <row r="1189" spans="1:6" ht="14.25" thickBot="1" thickTop="1">
      <c r="A1189" s="679" t="s">
        <v>356</v>
      </c>
      <c r="B1189" s="680"/>
      <c r="C1189" s="330">
        <f>SUM(C1179:C1188)</f>
        <v>0</v>
      </c>
      <c r="D1189" s="330">
        <f>SUM(D1179:D1188)</f>
        <v>0</v>
      </c>
      <c r="E1189" s="330">
        <f>SUM(E1179:E1188)</f>
        <v>0</v>
      </c>
      <c r="F1189" s="331">
        <f>SUM(F1179:F1188)</f>
        <v>0</v>
      </c>
    </row>
    <row r="1190" spans="1:6" ht="14.25" thickBot="1" thickTop="1">
      <c r="A1190" s="681" t="s">
        <v>156</v>
      </c>
      <c r="B1190" s="682"/>
      <c r="C1190" s="332">
        <f>IF(C1189&lt;C1253,C1253-C1189,0)</f>
        <v>0</v>
      </c>
      <c r="D1190" s="332">
        <f>IF(D1189&lt;D1253,D1253-D1189,0)</f>
        <v>0</v>
      </c>
      <c r="E1190" s="332">
        <f>IF(E1189&lt;E1253,E1253-E1189,0)</f>
        <v>0</v>
      </c>
      <c r="F1190" s="333">
        <f>IF(F1189&lt;F1253,F1253-F1189,0)</f>
        <v>0</v>
      </c>
    </row>
    <row r="1191" spans="1:6" ht="14.25" thickBot="1" thickTop="1">
      <c r="A1191" s="675" t="s">
        <v>357</v>
      </c>
      <c r="B1191" s="676"/>
      <c r="C1191" s="334">
        <f>C1189+C1190</f>
        <v>0</v>
      </c>
      <c r="D1191" s="334">
        <f>D1189+D1190</f>
        <v>0</v>
      </c>
      <c r="E1191" s="334">
        <f>E1189+E1190</f>
        <v>0</v>
      </c>
      <c r="F1191" s="335">
        <f>F1189+F1190</f>
        <v>0</v>
      </c>
    </row>
    <row r="1192" spans="1:6" ht="14.25" thickBot="1" thickTop="1">
      <c r="A1192" s="72"/>
      <c r="B1192" s="6"/>
      <c r="C1192" s="6"/>
      <c r="D1192" s="6"/>
      <c r="E1192" s="6"/>
      <c r="F1192" s="6"/>
    </row>
    <row r="1193" spans="1:6" ht="19.5" thickBot="1" thickTop="1">
      <c r="A1193" s="304"/>
      <c r="B1193" s="305" t="s">
        <v>138</v>
      </c>
      <c r="C1193" s="6"/>
      <c r="D1193" s="6"/>
      <c r="E1193" s="6"/>
      <c r="F1193" s="6"/>
    </row>
    <row r="1194" spans="1:6" ht="17.25" thickBot="1" thickTop="1">
      <c r="A1194" s="306"/>
      <c r="B1194" s="307" t="s">
        <v>306</v>
      </c>
      <c r="C1194" s="308" t="s">
        <v>164</v>
      </c>
      <c r="D1194" s="308" t="s">
        <v>164</v>
      </c>
      <c r="E1194" s="308" t="s">
        <v>165</v>
      </c>
      <c r="F1194" s="309" t="s">
        <v>166</v>
      </c>
    </row>
    <row r="1195" spans="1:6" ht="13.5" thickTop="1">
      <c r="A1195" s="164">
        <v>1</v>
      </c>
      <c r="B1195" s="303"/>
      <c r="C1195" s="284"/>
      <c r="D1195" s="284"/>
      <c r="E1195" s="284"/>
      <c r="F1195" s="233"/>
    </row>
    <row r="1196" spans="1:6" ht="12.75">
      <c r="A1196" s="166">
        <v>2</v>
      </c>
      <c r="B1196" s="39"/>
      <c r="C1196" s="280"/>
      <c r="D1196" s="280"/>
      <c r="E1196" s="280"/>
      <c r="F1196" s="235"/>
    </row>
    <row r="1197" spans="1:6" ht="12.75">
      <c r="A1197" s="166">
        <v>3</v>
      </c>
      <c r="B1197" s="39"/>
      <c r="C1197" s="280"/>
      <c r="D1197" s="280"/>
      <c r="E1197" s="280"/>
      <c r="F1197" s="235"/>
    </row>
    <row r="1198" spans="1:6" ht="12.75">
      <c r="A1198" s="166">
        <v>4</v>
      </c>
      <c r="B1198" s="39"/>
      <c r="C1198" s="280"/>
      <c r="D1198" s="280"/>
      <c r="E1198" s="280"/>
      <c r="F1198" s="235"/>
    </row>
    <row r="1199" spans="1:6" ht="12.75">
      <c r="A1199" s="166">
        <v>5</v>
      </c>
      <c r="B1199" s="39"/>
      <c r="C1199" s="280"/>
      <c r="D1199" s="280"/>
      <c r="E1199" s="280"/>
      <c r="F1199" s="235"/>
    </row>
    <row r="1200" spans="1:6" ht="12.75">
      <c r="A1200" s="166">
        <v>6</v>
      </c>
      <c r="B1200" s="39"/>
      <c r="C1200" s="280"/>
      <c r="D1200" s="280"/>
      <c r="E1200" s="280"/>
      <c r="F1200" s="235"/>
    </row>
    <row r="1201" spans="1:6" ht="12.75">
      <c r="A1201" s="166">
        <v>7</v>
      </c>
      <c r="B1201" s="39"/>
      <c r="C1201" s="280"/>
      <c r="D1201" s="280"/>
      <c r="E1201" s="280"/>
      <c r="F1201" s="235"/>
    </row>
    <row r="1202" spans="1:6" ht="12.75">
      <c r="A1202" s="166">
        <v>8</v>
      </c>
      <c r="B1202" s="39"/>
      <c r="C1202" s="280"/>
      <c r="D1202" s="280"/>
      <c r="E1202" s="280"/>
      <c r="F1202" s="235"/>
    </row>
    <row r="1203" spans="1:6" ht="12.75">
      <c r="A1203" s="166">
        <v>9</v>
      </c>
      <c r="B1203" s="39"/>
      <c r="C1203" s="280"/>
      <c r="D1203" s="280"/>
      <c r="E1203" s="280"/>
      <c r="F1203" s="235"/>
    </row>
    <row r="1204" spans="1:6" ht="13.5" thickBot="1">
      <c r="A1204" s="167">
        <v>10</v>
      </c>
      <c r="B1204" s="143"/>
      <c r="C1204" s="281"/>
      <c r="D1204" s="281"/>
      <c r="E1204" s="281"/>
      <c r="F1204" s="237"/>
    </row>
    <row r="1205" spans="1:6" ht="14.25" thickBot="1" thickTop="1">
      <c r="A1205" s="639" t="s">
        <v>308</v>
      </c>
      <c r="B1205" s="640"/>
      <c r="C1205" s="282">
        <f>SUM(C1195:C1204)</f>
        <v>0</v>
      </c>
      <c r="D1205" s="282">
        <f>SUM(D1195:D1204)</f>
        <v>0</v>
      </c>
      <c r="E1205" s="282">
        <f>SUM(E1195:E1204)</f>
        <v>0</v>
      </c>
      <c r="F1205" s="283">
        <f>SUM(F1195:F1204)</f>
        <v>0</v>
      </c>
    </row>
    <row r="1206" spans="1:6" ht="14.25" thickBot="1" thickTop="1">
      <c r="A1206" s="72"/>
      <c r="B1206" s="6"/>
      <c r="C1206" s="6"/>
      <c r="D1206" s="6"/>
      <c r="E1206" s="6"/>
      <c r="F1206" s="6"/>
    </row>
    <row r="1207" spans="1:6" ht="17.25" thickBot="1" thickTop="1">
      <c r="A1207" s="311"/>
      <c r="B1207" s="312" t="s">
        <v>307</v>
      </c>
      <c r="C1207" s="298" t="s">
        <v>164</v>
      </c>
      <c r="D1207" s="298" t="s">
        <v>164</v>
      </c>
      <c r="E1207" s="298" t="s">
        <v>165</v>
      </c>
      <c r="F1207" s="299" t="s">
        <v>166</v>
      </c>
    </row>
    <row r="1208" spans="1:6" ht="13.5" thickTop="1">
      <c r="A1208" s="164">
        <v>1</v>
      </c>
      <c r="B1208" s="303"/>
      <c r="C1208" s="284"/>
      <c r="D1208" s="284"/>
      <c r="E1208" s="284"/>
      <c r="F1208" s="233"/>
    </row>
    <row r="1209" spans="1:6" ht="12.75">
      <c r="A1209" s="166">
        <v>2</v>
      </c>
      <c r="B1209" s="39"/>
      <c r="C1209" s="280"/>
      <c r="D1209" s="280"/>
      <c r="E1209" s="280"/>
      <c r="F1209" s="235"/>
    </row>
    <row r="1210" spans="1:6" ht="12.75">
      <c r="A1210" s="166">
        <v>3</v>
      </c>
      <c r="B1210" s="39"/>
      <c r="C1210" s="280"/>
      <c r="D1210" s="280"/>
      <c r="E1210" s="280"/>
      <c r="F1210" s="235"/>
    </row>
    <row r="1211" spans="1:6" ht="12.75">
      <c r="A1211" s="166">
        <v>4</v>
      </c>
      <c r="B1211" s="39"/>
      <c r="C1211" s="280"/>
      <c r="D1211" s="280"/>
      <c r="E1211" s="280"/>
      <c r="F1211" s="235"/>
    </row>
    <row r="1212" spans="1:6" ht="12.75">
      <c r="A1212" s="166">
        <v>5</v>
      </c>
      <c r="B1212" s="39"/>
      <c r="C1212" s="280"/>
      <c r="D1212" s="280"/>
      <c r="E1212" s="280"/>
      <c r="F1212" s="235"/>
    </row>
    <row r="1213" spans="1:6" ht="12.75">
      <c r="A1213" s="166">
        <v>6</v>
      </c>
      <c r="B1213" s="39"/>
      <c r="C1213" s="280"/>
      <c r="D1213" s="280"/>
      <c r="E1213" s="280"/>
      <c r="F1213" s="235"/>
    </row>
    <row r="1214" spans="1:6" ht="12.75">
      <c r="A1214" s="166">
        <v>7</v>
      </c>
      <c r="B1214" s="39"/>
      <c r="C1214" s="280"/>
      <c r="D1214" s="280"/>
      <c r="E1214" s="280"/>
      <c r="F1214" s="235"/>
    </row>
    <row r="1215" spans="1:6" ht="12.75">
      <c r="A1215" s="166">
        <v>8</v>
      </c>
      <c r="B1215" s="39"/>
      <c r="C1215" s="280"/>
      <c r="D1215" s="280"/>
      <c r="E1215" s="280"/>
      <c r="F1215" s="235"/>
    </row>
    <row r="1216" spans="1:6" ht="12.75">
      <c r="A1216" s="166">
        <v>9</v>
      </c>
      <c r="B1216" s="39"/>
      <c r="C1216" s="280"/>
      <c r="D1216" s="280"/>
      <c r="E1216" s="280"/>
      <c r="F1216" s="235"/>
    </row>
    <row r="1217" spans="1:6" ht="13.5" thickBot="1">
      <c r="A1217" s="167">
        <v>10</v>
      </c>
      <c r="B1217" s="143"/>
      <c r="C1217" s="281"/>
      <c r="D1217" s="281"/>
      <c r="E1217" s="281"/>
      <c r="F1217" s="237"/>
    </row>
    <row r="1218" spans="1:6" ht="14.25" thickBot="1" thickTop="1">
      <c r="A1218" s="639" t="s">
        <v>309</v>
      </c>
      <c r="B1218" s="640"/>
      <c r="C1218" s="282">
        <f>SUM(C1208:C1217)</f>
        <v>0</v>
      </c>
      <c r="D1218" s="282">
        <f>SUM(D1208:D1217)</f>
        <v>0</v>
      </c>
      <c r="E1218" s="282">
        <f>SUM(E1208:E1217)</f>
        <v>0</v>
      </c>
      <c r="F1218" s="283">
        <f>SUM(F1208:F1217)</f>
        <v>0</v>
      </c>
    </row>
    <row r="1219" spans="1:6" ht="13.5" thickTop="1">
      <c r="A1219" s="5"/>
      <c r="B1219" s="5"/>
      <c r="C1219" s="72"/>
      <c r="D1219" s="72"/>
      <c r="E1219" s="72"/>
      <c r="F1219" s="72"/>
    </row>
    <row r="1220" spans="1:6" ht="12.75">
      <c r="A1220" s="5"/>
      <c r="B1220" s="5"/>
      <c r="C1220" s="72"/>
      <c r="D1220" s="72"/>
      <c r="E1220" s="72"/>
      <c r="F1220" s="72"/>
    </row>
    <row r="1221" spans="1:6" ht="12.75">
      <c r="A1221" s="5"/>
      <c r="B1221" s="5"/>
      <c r="C1221" s="72"/>
      <c r="D1221" s="72"/>
      <c r="E1221" s="72"/>
      <c r="F1221" s="72"/>
    </row>
    <row r="1222" spans="1:6" ht="12.75">
      <c r="A1222" s="5"/>
      <c r="B1222" s="5"/>
      <c r="C1222" s="72"/>
      <c r="D1222" s="72"/>
      <c r="E1222" s="72"/>
      <c r="F1222" s="72"/>
    </row>
    <row r="1223" spans="1:6" ht="12.75">
      <c r="A1223" s="5"/>
      <c r="B1223" s="5"/>
      <c r="C1223" s="72"/>
      <c r="D1223" s="72"/>
      <c r="E1223" s="72"/>
      <c r="F1223" s="72"/>
    </row>
    <row r="1224" spans="1:6" ht="12.75">
      <c r="A1224" s="5"/>
      <c r="B1224" s="5"/>
      <c r="C1224" s="72"/>
      <c r="D1224" s="72"/>
      <c r="E1224" s="72"/>
      <c r="F1224" s="72"/>
    </row>
    <row r="1225" spans="1:6" ht="12.75">
      <c r="A1225" s="5"/>
      <c r="B1225" s="5"/>
      <c r="C1225" s="72"/>
      <c r="D1225" s="72"/>
      <c r="E1225" s="72"/>
      <c r="F1225" s="72"/>
    </row>
    <row r="1226" spans="1:6" ht="13.5" thickBot="1">
      <c r="A1226" s="72"/>
      <c r="B1226" s="6"/>
      <c r="C1226" s="6"/>
      <c r="D1226" s="6"/>
      <c r="E1226" s="6"/>
      <c r="F1226" s="6"/>
    </row>
    <row r="1227" spans="1:6" ht="17.25" thickBot="1" thickTop="1">
      <c r="A1227" s="311"/>
      <c r="B1227" s="312" t="s">
        <v>310</v>
      </c>
      <c r="C1227" s="298" t="s">
        <v>164</v>
      </c>
      <c r="D1227" s="298" t="s">
        <v>164</v>
      </c>
      <c r="E1227" s="298" t="s">
        <v>165</v>
      </c>
      <c r="F1227" s="299" t="s">
        <v>166</v>
      </c>
    </row>
    <row r="1228" spans="1:6" ht="13.5" thickTop="1">
      <c r="A1228" s="164">
        <v>1</v>
      </c>
      <c r="B1228" s="303"/>
      <c r="C1228" s="284"/>
      <c r="D1228" s="284"/>
      <c r="E1228" s="284"/>
      <c r="F1228" s="233"/>
    </row>
    <row r="1229" spans="1:6" ht="12.75">
      <c r="A1229" s="166">
        <v>2</v>
      </c>
      <c r="B1229" s="39"/>
      <c r="C1229" s="280"/>
      <c r="D1229" s="280"/>
      <c r="E1229" s="280"/>
      <c r="F1229" s="235"/>
    </row>
    <row r="1230" spans="1:6" ht="12.75">
      <c r="A1230" s="166">
        <v>3</v>
      </c>
      <c r="B1230" s="39"/>
      <c r="C1230" s="280"/>
      <c r="D1230" s="280"/>
      <c r="E1230" s="280"/>
      <c r="F1230" s="235"/>
    </row>
    <row r="1231" spans="1:6" ht="12.75">
      <c r="A1231" s="166">
        <v>4</v>
      </c>
      <c r="B1231" s="39"/>
      <c r="C1231" s="280"/>
      <c r="D1231" s="280"/>
      <c r="E1231" s="280"/>
      <c r="F1231" s="235"/>
    </row>
    <row r="1232" spans="1:6" ht="12.75">
      <c r="A1232" s="166">
        <v>5</v>
      </c>
      <c r="B1232" s="39"/>
      <c r="C1232" s="280"/>
      <c r="D1232" s="280"/>
      <c r="E1232" s="280"/>
      <c r="F1232" s="235"/>
    </row>
    <row r="1233" spans="1:6" ht="12.75">
      <c r="A1233" s="166">
        <v>6</v>
      </c>
      <c r="B1233" s="39"/>
      <c r="C1233" s="280"/>
      <c r="D1233" s="280"/>
      <c r="E1233" s="280"/>
      <c r="F1233" s="235"/>
    </row>
    <row r="1234" spans="1:6" ht="12.75">
      <c r="A1234" s="166">
        <v>7</v>
      </c>
      <c r="B1234" s="39"/>
      <c r="C1234" s="280"/>
      <c r="D1234" s="280"/>
      <c r="E1234" s="280"/>
      <c r="F1234" s="235"/>
    </row>
    <row r="1235" spans="1:6" ht="12.75">
      <c r="A1235" s="166">
        <v>8</v>
      </c>
      <c r="B1235" s="39"/>
      <c r="C1235" s="280"/>
      <c r="D1235" s="280"/>
      <c r="E1235" s="280"/>
      <c r="F1235" s="235"/>
    </row>
    <row r="1236" spans="1:6" ht="12.75">
      <c r="A1236" s="166">
        <v>9</v>
      </c>
      <c r="B1236" s="39"/>
      <c r="C1236" s="280"/>
      <c r="D1236" s="280"/>
      <c r="E1236" s="280"/>
      <c r="F1236" s="235"/>
    </row>
    <row r="1237" spans="1:6" ht="13.5" thickBot="1">
      <c r="A1237" s="167">
        <v>10</v>
      </c>
      <c r="B1237" s="143"/>
      <c r="C1237" s="281"/>
      <c r="D1237" s="281"/>
      <c r="E1237" s="281"/>
      <c r="F1237" s="237"/>
    </row>
    <row r="1238" spans="1:6" ht="14.25" thickBot="1" thickTop="1">
      <c r="A1238" s="639" t="s">
        <v>312</v>
      </c>
      <c r="B1238" s="640"/>
      <c r="C1238" s="282">
        <f>SUM(C1228:C1237)</f>
        <v>0</v>
      </c>
      <c r="D1238" s="282">
        <f>SUM(D1228:D1237)</f>
        <v>0</v>
      </c>
      <c r="E1238" s="282">
        <f>SUM(E1228:E1237)</f>
        <v>0</v>
      </c>
      <c r="F1238" s="283">
        <f>SUM(F1228:F1237)</f>
        <v>0</v>
      </c>
    </row>
    <row r="1239" spans="1:6" ht="14.25" thickBot="1" thickTop="1">
      <c r="A1239" s="72"/>
      <c r="B1239" s="6"/>
      <c r="C1239" s="6"/>
      <c r="D1239" s="6"/>
      <c r="E1239" s="6"/>
      <c r="F1239" s="6"/>
    </row>
    <row r="1240" spans="1:6" ht="17.25" thickBot="1" thickTop="1">
      <c r="A1240" s="311"/>
      <c r="B1240" s="312" t="s">
        <v>311</v>
      </c>
      <c r="C1240" s="298" t="s">
        <v>164</v>
      </c>
      <c r="D1240" s="298" t="s">
        <v>164</v>
      </c>
      <c r="E1240" s="298" t="s">
        <v>165</v>
      </c>
      <c r="F1240" s="299" t="s">
        <v>166</v>
      </c>
    </row>
    <row r="1241" spans="1:6" ht="13.5" thickTop="1">
      <c r="A1241" s="164">
        <v>1</v>
      </c>
      <c r="B1241" s="303"/>
      <c r="C1241" s="284"/>
      <c r="D1241" s="284"/>
      <c r="E1241" s="284"/>
      <c r="F1241" s="233"/>
    </row>
    <row r="1242" spans="1:6" ht="12.75">
      <c r="A1242" s="166">
        <v>2</v>
      </c>
      <c r="B1242" s="39"/>
      <c r="C1242" s="280"/>
      <c r="D1242" s="280"/>
      <c r="E1242" s="280"/>
      <c r="F1242" s="235"/>
    </row>
    <row r="1243" spans="1:6" ht="12.75">
      <c r="A1243" s="166">
        <v>3</v>
      </c>
      <c r="B1243" s="39"/>
      <c r="C1243" s="280"/>
      <c r="D1243" s="280"/>
      <c r="E1243" s="280"/>
      <c r="F1243" s="235"/>
    </row>
    <row r="1244" spans="1:6" ht="12.75">
      <c r="A1244" s="166">
        <v>4</v>
      </c>
      <c r="B1244" s="39"/>
      <c r="C1244" s="280"/>
      <c r="D1244" s="280"/>
      <c r="E1244" s="280"/>
      <c r="F1244" s="235"/>
    </row>
    <row r="1245" spans="1:6" ht="12.75">
      <c r="A1245" s="166">
        <v>5</v>
      </c>
      <c r="B1245" s="39"/>
      <c r="C1245" s="280"/>
      <c r="D1245" s="280"/>
      <c r="E1245" s="280"/>
      <c r="F1245" s="235"/>
    </row>
    <row r="1246" spans="1:6" ht="12.75">
      <c r="A1246" s="166">
        <v>6</v>
      </c>
      <c r="B1246" s="39"/>
      <c r="C1246" s="280"/>
      <c r="D1246" s="280"/>
      <c r="E1246" s="280"/>
      <c r="F1246" s="235"/>
    </row>
    <row r="1247" spans="1:6" ht="12.75">
      <c r="A1247" s="166">
        <v>7</v>
      </c>
      <c r="B1247" s="39"/>
      <c r="C1247" s="280"/>
      <c r="D1247" s="280"/>
      <c r="E1247" s="280"/>
      <c r="F1247" s="235"/>
    </row>
    <row r="1248" spans="1:6" ht="12.75">
      <c r="A1248" s="166">
        <v>8</v>
      </c>
      <c r="B1248" s="39"/>
      <c r="C1248" s="280"/>
      <c r="D1248" s="280"/>
      <c r="E1248" s="280"/>
      <c r="F1248" s="235"/>
    </row>
    <row r="1249" spans="1:6" ht="12.75">
      <c r="A1249" s="166">
        <v>9</v>
      </c>
      <c r="B1249" s="39"/>
      <c r="C1249" s="280"/>
      <c r="D1249" s="280"/>
      <c r="E1249" s="280"/>
      <c r="F1249" s="235"/>
    </row>
    <row r="1250" spans="1:6" ht="13.5" thickBot="1">
      <c r="A1250" s="167">
        <v>10</v>
      </c>
      <c r="B1250" s="143"/>
      <c r="C1250" s="281"/>
      <c r="D1250" s="281"/>
      <c r="E1250" s="281"/>
      <c r="F1250" s="237"/>
    </row>
    <row r="1251" spans="1:6" ht="14.25" thickBot="1" thickTop="1">
      <c r="A1251" s="683" t="s">
        <v>313</v>
      </c>
      <c r="B1251" s="684"/>
      <c r="C1251" s="282">
        <f>SUM(C1241:C1250)</f>
        <v>0</v>
      </c>
      <c r="D1251" s="282">
        <f>SUM(D1241:D1250)</f>
        <v>0</v>
      </c>
      <c r="E1251" s="282">
        <f>SUM(E1241:E1250)</f>
        <v>0</v>
      </c>
      <c r="F1251" s="283">
        <f>SUM(F1241:F1250)</f>
        <v>0</v>
      </c>
    </row>
    <row r="1252" spans="1:6" ht="14.25" thickBot="1" thickTop="1">
      <c r="A1252" s="72"/>
      <c r="B1252" s="6"/>
      <c r="C1252" s="6"/>
      <c r="D1252" s="6"/>
      <c r="E1252" s="6"/>
      <c r="F1252" s="6"/>
    </row>
    <row r="1253" spans="1:6" ht="14.25" thickBot="1" thickTop="1">
      <c r="A1253" s="679" t="s">
        <v>358</v>
      </c>
      <c r="B1253" s="680"/>
      <c r="C1253" s="330">
        <f>C1205+C1218+C1238+C1251</f>
        <v>0</v>
      </c>
      <c r="D1253" s="330">
        <f>D1205+D1218+D1238+D1251</f>
        <v>0</v>
      </c>
      <c r="E1253" s="330">
        <f>E1205+E1218+E1238+E1251</f>
        <v>0</v>
      </c>
      <c r="F1253" s="331">
        <f>F1205+F1218+F1238+F1251</f>
        <v>0</v>
      </c>
    </row>
    <row r="1254" spans="1:6" ht="14.25" thickBot="1" thickTop="1">
      <c r="A1254" s="681" t="s">
        <v>145</v>
      </c>
      <c r="B1254" s="682"/>
      <c r="C1254" s="332">
        <f>IF(C1189&gt;C1253,C1189-C1253,0)</f>
        <v>0</v>
      </c>
      <c r="D1254" s="332">
        <f>IF(D1189&gt;D1253,D1189-D1253,0)</f>
        <v>0</v>
      </c>
      <c r="E1254" s="332">
        <f>IF(E1189&gt;E1253,E1189-E1253,0)</f>
        <v>0</v>
      </c>
      <c r="F1254" s="333">
        <f>IF(F1189&gt;F1253,F1189-F1253,0)</f>
        <v>0</v>
      </c>
    </row>
    <row r="1255" spans="1:6" ht="14.25" thickBot="1" thickTop="1">
      <c r="A1255" s="675" t="s">
        <v>357</v>
      </c>
      <c r="B1255" s="676"/>
      <c r="C1255" s="334">
        <f>C1253+C1254</f>
        <v>0</v>
      </c>
      <c r="D1255" s="334">
        <f>D1253+D1254</f>
        <v>0</v>
      </c>
      <c r="E1255" s="334">
        <f>E1253+E1254</f>
        <v>0</v>
      </c>
      <c r="F1255" s="335">
        <f>F1253+F1254</f>
        <v>0</v>
      </c>
    </row>
    <row r="1256" ht="13.5" thickTop="1"/>
    <row r="1282" ht="13.5" thickBot="1"/>
    <row r="1283" spans="1:6" ht="21.75" thickBot="1" thickTop="1">
      <c r="A1283" s="685" t="s">
        <v>359</v>
      </c>
      <c r="B1283" s="686"/>
      <c r="C1283" s="686"/>
      <c r="D1283" s="686"/>
      <c r="E1283" s="686"/>
      <c r="F1283" s="687"/>
    </row>
    <row r="1284" spans="1:6" ht="19.5" thickBot="1" thickTop="1">
      <c r="A1284" s="313"/>
      <c r="B1284" s="305" t="s">
        <v>305</v>
      </c>
      <c r="C1284" s="677"/>
      <c r="D1284" s="677"/>
      <c r="E1284" s="677"/>
      <c r="F1284" s="678"/>
    </row>
    <row r="1285" spans="1:6" ht="14.25" thickBot="1" thickTop="1">
      <c r="A1285" s="314"/>
      <c r="B1285" s="315"/>
      <c r="C1285" s="308" t="s">
        <v>164</v>
      </c>
      <c r="D1285" s="308" t="s">
        <v>164</v>
      </c>
      <c r="E1285" s="308" t="s">
        <v>165</v>
      </c>
      <c r="F1285" s="309" t="s">
        <v>166</v>
      </c>
    </row>
    <row r="1286" spans="1:6" ht="13.5" thickTop="1">
      <c r="A1286" s="321">
        <v>1</v>
      </c>
      <c r="B1286" s="300" t="s">
        <v>180</v>
      </c>
      <c r="C1286" s="338"/>
      <c r="D1286" s="338"/>
      <c r="E1286" s="338"/>
      <c r="F1286" s="339"/>
    </row>
    <row r="1287" spans="1:6" ht="12.75">
      <c r="A1287" s="322">
        <v>2</v>
      </c>
      <c r="B1287" s="96" t="s">
        <v>181</v>
      </c>
      <c r="C1287" s="327"/>
      <c r="D1287" s="327"/>
      <c r="E1287" s="327"/>
      <c r="F1287" s="328"/>
    </row>
    <row r="1288" spans="1:6" ht="12.75">
      <c r="A1288" s="322">
        <v>3</v>
      </c>
      <c r="B1288" s="96" t="s">
        <v>182</v>
      </c>
      <c r="C1288" s="327"/>
      <c r="D1288" s="327"/>
      <c r="E1288" s="327"/>
      <c r="F1288" s="328"/>
    </row>
    <row r="1289" spans="1:6" ht="12.75">
      <c r="A1289" s="322">
        <v>4</v>
      </c>
      <c r="B1289" s="96" t="s">
        <v>52</v>
      </c>
      <c r="C1289" s="327"/>
      <c r="D1289" s="327"/>
      <c r="E1289" s="327"/>
      <c r="F1289" s="328"/>
    </row>
    <row r="1290" spans="1:6" ht="12.75">
      <c r="A1290" s="322">
        <v>5</v>
      </c>
      <c r="B1290" s="96" t="s">
        <v>51</v>
      </c>
      <c r="C1290" s="327"/>
      <c r="D1290" s="327"/>
      <c r="E1290" s="327"/>
      <c r="F1290" s="328"/>
    </row>
    <row r="1291" spans="1:6" ht="12.75">
      <c r="A1291" s="322">
        <v>6</v>
      </c>
      <c r="B1291" s="39"/>
      <c r="C1291" s="329"/>
      <c r="D1291" s="280"/>
      <c r="E1291" s="280"/>
      <c r="F1291" s="235"/>
    </row>
    <row r="1292" spans="1:6" ht="12.75">
      <c r="A1292" s="322">
        <v>7</v>
      </c>
      <c r="B1292" s="39"/>
      <c r="C1292" s="280"/>
      <c r="D1292" s="280"/>
      <c r="E1292" s="280"/>
      <c r="F1292" s="235"/>
    </row>
    <row r="1293" spans="1:6" ht="12.75">
      <c r="A1293" s="322">
        <v>8</v>
      </c>
      <c r="B1293" s="39"/>
      <c r="C1293" s="280"/>
      <c r="D1293" s="280"/>
      <c r="E1293" s="280"/>
      <c r="F1293" s="235"/>
    </row>
    <row r="1294" spans="1:6" ht="12.75">
      <c r="A1294" s="322">
        <v>9</v>
      </c>
      <c r="B1294" s="39"/>
      <c r="C1294" s="280"/>
      <c r="D1294" s="280"/>
      <c r="E1294" s="280"/>
      <c r="F1294" s="235"/>
    </row>
    <row r="1295" spans="1:6" ht="13.5" thickBot="1">
      <c r="A1295" s="323">
        <v>10</v>
      </c>
      <c r="B1295" s="143"/>
      <c r="C1295" s="281"/>
      <c r="D1295" s="281"/>
      <c r="E1295" s="281"/>
      <c r="F1295" s="237"/>
    </row>
    <row r="1296" spans="1:6" ht="14.25" thickBot="1" thickTop="1">
      <c r="A1296" s="679" t="s">
        <v>360</v>
      </c>
      <c r="B1296" s="680"/>
      <c r="C1296" s="330">
        <f>SUM(C1286:C1295)</f>
        <v>0</v>
      </c>
      <c r="D1296" s="330">
        <f>SUM(D1286:D1295)</f>
        <v>0</v>
      </c>
      <c r="E1296" s="330">
        <f>SUM(E1286:E1295)</f>
        <v>0</v>
      </c>
      <c r="F1296" s="331">
        <f>SUM(F1286:F1295)</f>
        <v>0</v>
      </c>
    </row>
    <row r="1297" spans="1:6" ht="14.25" thickBot="1" thickTop="1">
      <c r="A1297" s="681" t="s">
        <v>156</v>
      </c>
      <c r="B1297" s="682"/>
      <c r="C1297" s="332">
        <f>IF(C1296&lt;C1360,C1360-C1296,0)</f>
        <v>0</v>
      </c>
      <c r="D1297" s="332">
        <f>IF(D1296&lt;D1360,D1360-D1296,0)</f>
        <v>0</v>
      </c>
      <c r="E1297" s="332">
        <f>IF(E1296&lt;E1360,E1360-E1296,0)</f>
        <v>0</v>
      </c>
      <c r="F1297" s="333">
        <f>IF(F1296&lt;F1360,F1360-F1296,0)</f>
        <v>0</v>
      </c>
    </row>
    <row r="1298" spans="1:6" ht="14.25" thickBot="1" thickTop="1">
      <c r="A1298" s="675" t="s">
        <v>361</v>
      </c>
      <c r="B1298" s="676"/>
      <c r="C1298" s="334">
        <f>C1296+C1297</f>
        <v>0</v>
      </c>
      <c r="D1298" s="334">
        <f>D1296+D1297</f>
        <v>0</v>
      </c>
      <c r="E1298" s="334">
        <f>E1296+E1297</f>
        <v>0</v>
      </c>
      <c r="F1298" s="335">
        <f>F1296+F1297</f>
        <v>0</v>
      </c>
    </row>
    <row r="1299" spans="1:6" ht="14.25" thickBot="1" thickTop="1">
      <c r="A1299" s="72"/>
      <c r="B1299" s="6"/>
      <c r="C1299" s="6"/>
      <c r="D1299" s="6"/>
      <c r="E1299" s="6"/>
      <c r="F1299" s="6"/>
    </row>
    <row r="1300" spans="1:6" ht="19.5" thickBot="1" thickTop="1">
      <c r="A1300" s="304"/>
      <c r="B1300" s="305" t="s">
        <v>138</v>
      </c>
      <c r="C1300" s="6"/>
      <c r="D1300" s="6"/>
      <c r="E1300" s="6"/>
      <c r="F1300" s="6"/>
    </row>
    <row r="1301" spans="1:6" ht="17.25" thickBot="1" thickTop="1">
      <c r="A1301" s="306"/>
      <c r="B1301" s="307" t="s">
        <v>306</v>
      </c>
      <c r="C1301" s="308" t="s">
        <v>164</v>
      </c>
      <c r="D1301" s="308" t="s">
        <v>164</v>
      </c>
      <c r="E1301" s="308" t="s">
        <v>165</v>
      </c>
      <c r="F1301" s="309" t="s">
        <v>166</v>
      </c>
    </row>
    <row r="1302" spans="1:6" ht="13.5" thickTop="1">
      <c r="A1302" s="164">
        <v>1</v>
      </c>
      <c r="B1302" s="303"/>
      <c r="C1302" s="284"/>
      <c r="D1302" s="284"/>
      <c r="E1302" s="284"/>
      <c r="F1302" s="233"/>
    </row>
    <row r="1303" spans="1:6" ht="12.75">
      <c r="A1303" s="166">
        <v>2</v>
      </c>
      <c r="B1303" s="39"/>
      <c r="C1303" s="280"/>
      <c r="D1303" s="280"/>
      <c r="E1303" s="280"/>
      <c r="F1303" s="235"/>
    </row>
    <row r="1304" spans="1:6" ht="12.75">
      <c r="A1304" s="166">
        <v>3</v>
      </c>
      <c r="B1304" s="39"/>
      <c r="C1304" s="280"/>
      <c r="D1304" s="280"/>
      <c r="E1304" s="280"/>
      <c r="F1304" s="235"/>
    </row>
    <row r="1305" spans="1:6" ht="12.75">
      <c r="A1305" s="166">
        <v>4</v>
      </c>
      <c r="B1305" s="39"/>
      <c r="C1305" s="280"/>
      <c r="D1305" s="280"/>
      <c r="E1305" s="280"/>
      <c r="F1305" s="235"/>
    </row>
    <row r="1306" spans="1:6" ht="12.75">
      <c r="A1306" s="166">
        <v>5</v>
      </c>
      <c r="B1306" s="39"/>
      <c r="C1306" s="280"/>
      <c r="D1306" s="280"/>
      <c r="E1306" s="280"/>
      <c r="F1306" s="235"/>
    </row>
    <row r="1307" spans="1:6" ht="12.75">
      <c r="A1307" s="166">
        <v>6</v>
      </c>
      <c r="B1307" s="39"/>
      <c r="C1307" s="280"/>
      <c r="D1307" s="280"/>
      <c r="E1307" s="280"/>
      <c r="F1307" s="235"/>
    </row>
    <row r="1308" spans="1:6" ht="12.75">
      <c r="A1308" s="166">
        <v>7</v>
      </c>
      <c r="B1308" s="39"/>
      <c r="C1308" s="280"/>
      <c r="D1308" s="280"/>
      <c r="E1308" s="280"/>
      <c r="F1308" s="235"/>
    </row>
    <row r="1309" spans="1:6" ht="12.75">
      <c r="A1309" s="166">
        <v>8</v>
      </c>
      <c r="B1309" s="39"/>
      <c r="C1309" s="280"/>
      <c r="D1309" s="280"/>
      <c r="E1309" s="280"/>
      <c r="F1309" s="235"/>
    </row>
    <row r="1310" spans="1:6" ht="12.75">
      <c r="A1310" s="166">
        <v>9</v>
      </c>
      <c r="B1310" s="39"/>
      <c r="C1310" s="280"/>
      <c r="D1310" s="280"/>
      <c r="E1310" s="280"/>
      <c r="F1310" s="235"/>
    </row>
    <row r="1311" spans="1:6" ht="13.5" thickBot="1">
      <c r="A1311" s="167">
        <v>10</v>
      </c>
      <c r="B1311" s="143"/>
      <c r="C1311" s="281"/>
      <c r="D1311" s="281"/>
      <c r="E1311" s="281"/>
      <c r="F1311" s="237"/>
    </row>
    <row r="1312" spans="1:6" ht="14.25" thickBot="1" thickTop="1">
      <c r="A1312" s="639" t="s">
        <v>308</v>
      </c>
      <c r="B1312" s="640"/>
      <c r="C1312" s="282">
        <f>SUM(C1302:C1311)</f>
        <v>0</v>
      </c>
      <c r="D1312" s="282">
        <f>SUM(D1302:D1311)</f>
        <v>0</v>
      </c>
      <c r="E1312" s="282">
        <f>SUM(E1302:E1311)</f>
        <v>0</v>
      </c>
      <c r="F1312" s="283">
        <f>SUM(F1302:F1311)</f>
        <v>0</v>
      </c>
    </row>
    <row r="1313" spans="1:6" ht="14.25" thickBot="1" thickTop="1">
      <c r="A1313" s="72"/>
      <c r="B1313" s="6"/>
      <c r="C1313" s="6"/>
      <c r="D1313" s="6"/>
      <c r="E1313" s="6"/>
      <c r="F1313" s="6"/>
    </row>
    <row r="1314" spans="1:6" ht="17.25" thickBot="1" thickTop="1">
      <c r="A1314" s="311"/>
      <c r="B1314" s="312" t="s">
        <v>307</v>
      </c>
      <c r="C1314" s="298" t="s">
        <v>164</v>
      </c>
      <c r="D1314" s="298" t="s">
        <v>164</v>
      </c>
      <c r="E1314" s="298" t="s">
        <v>165</v>
      </c>
      <c r="F1314" s="299" t="s">
        <v>166</v>
      </c>
    </row>
    <row r="1315" spans="1:6" ht="13.5" thickTop="1">
      <c r="A1315" s="164">
        <v>1</v>
      </c>
      <c r="B1315" s="303"/>
      <c r="C1315" s="284"/>
      <c r="D1315" s="284"/>
      <c r="E1315" s="284"/>
      <c r="F1315" s="233"/>
    </row>
    <row r="1316" spans="1:6" ht="12.75">
      <c r="A1316" s="166">
        <v>2</v>
      </c>
      <c r="B1316" s="39"/>
      <c r="C1316" s="280"/>
      <c r="D1316" s="280"/>
      <c r="E1316" s="280"/>
      <c r="F1316" s="235"/>
    </row>
    <row r="1317" spans="1:6" ht="12.75">
      <c r="A1317" s="166">
        <v>3</v>
      </c>
      <c r="B1317" s="39"/>
      <c r="C1317" s="280"/>
      <c r="D1317" s="280"/>
      <c r="E1317" s="280"/>
      <c r="F1317" s="235"/>
    </row>
    <row r="1318" spans="1:6" ht="12.75">
      <c r="A1318" s="166">
        <v>4</v>
      </c>
      <c r="B1318" s="39"/>
      <c r="C1318" s="280"/>
      <c r="D1318" s="280"/>
      <c r="E1318" s="280"/>
      <c r="F1318" s="235"/>
    </row>
    <row r="1319" spans="1:6" ht="12.75">
      <c r="A1319" s="166">
        <v>5</v>
      </c>
      <c r="B1319" s="39"/>
      <c r="C1319" s="280"/>
      <c r="D1319" s="280"/>
      <c r="E1319" s="280"/>
      <c r="F1319" s="235"/>
    </row>
    <row r="1320" spans="1:6" ht="12.75">
      <c r="A1320" s="166">
        <v>6</v>
      </c>
      <c r="B1320" s="39"/>
      <c r="C1320" s="280"/>
      <c r="D1320" s="280"/>
      <c r="E1320" s="280"/>
      <c r="F1320" s="235"/>
    </row>
    <row r="1321" spans="1:6" ht="12.75">
      <c r="A1321" s="166">
        <v>7</v>
      </c>
      <c r="B1321" s="39"/>
      <c r="C1321" s="280"/>
      <c r="D1321" s="280"/>
      <c r="E1321" s="280"/>
      <c r="F1321" s="235"/>
    </row>
    <row r="1322" spans="1:6" ht="12.75">
      <c r="A1322" s="166">
        <v>8</v>
      </c>
      <c r="B1322" s="39"/>
      <c r="C1322" s="280"/>
      <c r="D1322" s="280"/>
      <c r="E1322" s="280"/>
      <c r="F1322" s="235"/>
    </row>
    <row r="1323" spans="1:6" ht="12.75">
      <c r="A1323" s="166">
        <v>9</v>
      </c>
      <c r="B1323" s="39"/>
      <c r="C1323" s="280"/>
      <c r="D1323" s="280"/>
      <c r="E1323" s="280"/>
      <c r="F1323" s="235"/>
    </row>
    <row r="1324" spans="1:6" ht="13.5" thickBot="1">
      <c r="A1324" s="167">
        <v>10</v>
      </c>
      <c r="B1324" s="143"/>
      <c r="C1324" s="281"/>
      <c r="D1324" s="281"/>
      <c r="E1324" s="281"/>
      <c r="F1324" s="237"/>
    </row>
    <row r="1325" spans="1:6" ht="14.25" thickBot="1" thickTop="1">
      <c r="A1325" s="639" t="s">
        <v>309</v>
      </c>
      <c r="B1325" s="640"/>
      <c r="C1325" s="282">
        <f>SUM(C1315:C1324)</f>
        <v>0</v>
      </c>
      <c r="D1325" s="282">
        <f>SUM(D1315:D1324)</f>
        <v>0</v>
      </c>
      <c r="E1325" s="282">
        <f>SUM(E1315:E1324)</f>
        <v>0</v>
      </c>
      <c r="F1325" s="283">
        <f>SUM(F1315:F1324)</f>
        <v>0</v>
      </c>
    </row>
    <row r="1326" spans="1:6" ht="13.5" thickTop="1">
      <c r="A1326" s="5"/>
      <c r="B1326" s="5"/>
      <c r="C1326" s="72"/>
      <c r="D1326" s="72"/>
      <c r="E1326" s="72"/>
      <c r="F1326" s="72"/>
    </row>
    <row r="1327" spans="1:6" ht="12.75">
      <c r="A1327" s="5"/>
      <c r="B1327" s="5"/>
      <c r="C1327" s="72"/>
      <c r="D1327" s="72"/>
      <c r="E1327" s="72"/>
      <c r="F1327" s="72"/>
    </row>
    <row r="1328" spans="1:6" ht="12.75">
      <c r="A1328" s="5"/>
      <c r="B1328" s="5"/>
      <c r="C1328" s="72"/>
      <c r="D1328" s="72"/>
      <c r="E1328" s="72"/>
      <c r="F1328" s="72"/>
    </row>
    <row r="1329" spans="1:6" ht="12.75">
      <c r="A1329" s="5"/>
      <c r="B1329" s="5"/>
      <c r="C1329" s="72"/>
      <c r="D1329" s="72"/>
      <c r="E1329" s="72"/>
      <c r="F1329" s="72"/>
    </row>
    <row r="1330" spans="1:6" ht="12.75">
      <c r="A1330" s="5"/>
      <c r="B1330" s="5"/>
      <c r="C1330" s="72"/>
      <c r="D1330" s="72"/>
      <c r="E1330" s="72"/>
      <c r="F1330" s="72"/>
    </row>
    <row r="1331" spans="1:6" ht="12.75">
      <c r="A1331" s="5"/>
      <c r="B1331" s="5"/>
      <c r="C1331" s="72"/>
      <c r="D1331" s="72"/>
      <c r="E1331" s="72"/>
      <c r="F1331" s="72"/>
    </row>
    <row r="1332" spans="1:6" ht="12.75">
      <c r="A1332" s="5"/>
      <c r="B1332" s="5"/>
      <c r="C1332" s="72"/>
      <c r="D1332" s="72"/>
      <c r="E1332" s="72"/>
      <c r="F1332" s="72"/>
    </row>
    <row r="1333" spans="1:6" ht="13.5" thickBot="1">
      <c r="A1333" s="72"/>
      <c r="B1333" s="6"/>
      <c r="C1333" s="6"/>
      <c r="D1333" s="6"/>
      <c r="E1333" s="6"/>
      <c r="F1333" s="6"/>
    </row>
    <row r="1334" spans="1:6" ht="17.25" thickBot="1" thickTop="1">
      <c r="A1334" s="311"/>
      <c r="B1334" s="312" t="s">
        <v>310</v>
      </c>
      <c r="C1334" s="298" t="s">
        <v>164</v>
      </c>
      <c r="D1334" s="298" t="s">
        <v>164</v>
      </c>
      <c r="E1334" s="298" t="s">
        <v>165</v>
      </c>
      <c r="F1334" s="299" t="s">
        <v>166</v>
      </c>
    </row>
    <row r="1335" spans="1:6" ht="13.5" thickTop="1">
      <c r="A1335" s="164">
        <v>1</v>
      </c>
      <c r="B1335" s="303"/>
      <c r="C1335" s="284"/>
      <c r="D1335" s="284"/>
      <c r="E1335" s="284"/>
      <c r="F1335" s="233"/>
    </row>
    <row r="1336" spans="1:6" ht="12.75">
      <c r="A1336" s="166">
        <v>2</v>
      </c>
      <c r="B1336" s="39"/>
      <c r="C1336" s="280"/>
      <c r="D1336" s="280"/>
      <c r="E1336" s="280"/>
      <c r="F1336" s="235"/>
    </row>
    <row r="1337" spans="1:6" ht="12.75">
      <c r="A1337" s="166">
        <v>3</v>
      </c>
      <c r="B1337" s="39"/>
      <c r="C1337" s="280"/>
      <c r="D1337" s="280"/>
      <c r="E1337" s="280"/>
      <c r="F1337" s="235"/>
    </row>
    <row r="1338" spans="1:6" ht="12.75">
      <c r="A1338" s="166">
        <v>4</v>
      </c>
      <c r="B1338" s="39"/>
      <c r="C1338" s="280"/>
      <c r="D1338" s="280"/>
      <c r="E1338" s="280"/>
      <c r="F1338" s="235"/>
    </row>
    <row r="1339" spans="1:6" ht="12.75">
      <c r="A1339" s="166">
        <v>5</v>
      </c>
      <c r="B1339" s="39"/>
      <c r="C1339" s="280"/>
      <c r="D1339" s="280"/>
      <c r="E1339" s="280"/>
      <c r="F1339" s="235"/>
    </row>
    <row r="1340" spans="1:6" ht="12.75">
      <c r="A1340" s="166">
        <v>6</v>
      </c>
      <c r="B1340" s="39"/>
      <c r="C1340" s="280"/>
      <c r="D1340" s="280"/>
      <c r="E1340" s="280"/>
      <c r="F1340" s="235"/>
    </row>
    <row r="1341" spans="1:6" ht="12.75">
      <c r="A1341" s="166">
        <v>7</v>
      </c>
      <c r="B1341" s="39"/>
      <c r="C1341" s="280"/>
      <c r="D1341" s="280"/>
      <c r="E1341" s="280"/>
      <c r="F1341" s="235"/>
    </row>
    <row r="1342" spans="1:6" ht="12.75">
      <c r="A1342" s="166">
        <v>8</v>
      </c>
      <c r="B1342" s="39"/>
      <c r="C1342" s="280"/>
      <c r="D1342" s="280"/>
      <c r="E1342" s="280"/>
      <c r="F1342" s="235"/>
    </row>
    <row r="1343" spans="1:6" ht="12.75">
      <c r="A1343" s="166">
        <v>9</v>
      </c>
      <c r="B1343" s="39"/>
      <c r="C1343" s="280"/>
      <c r="D1343" s="280"/>
      <c r="E1343" s="280"/>
      <c r="F1343" s="235"/>
    </row>
    <row r="1344" spans="1:6" ht="13.5" thickBot="1">
      <c r="A1344" s="167">
        <v>10</v>
      </c>
      <c r="B1344" s="143"/>
      <c r="C1344" s="281"/>
      <c r="D1344" s="281"/>
      <c r="E1344" s="281"/>
      <c r="F1344" s="237"/>
    </row>
    <row r="1345" spans="1:6" ht="14.25" thickBot="1" thickTop="1">
      <c r="A1345" s="639" t="s">
        <v>312</v>
      </c>
      <c r="B1345" s="640"/>
      <c r="C1345" s="282">
        <f>SUM(C1335:C1344)</f>
        <v>0</v>
      </c>
      <c r="D1345" s="282">
        <f>SUM(D1335:D1344)</f>
        <v>0</v>
      </c>
      <c r="E1345" s="282">
        <f>SUM(E1335:E1344)</f>
        <v>0</v>
      </c>
      <c r="F1345" s="283">
        <f>SUM(F1335:F1344)</f>
        <v>0</v>
      </c>
    </row>
    <row r="1346" spans="1:6" ht="14.25" thickBot="1" thickTop="1">
      <c r="A1346" s="72"/>
      <c r="B1346" s="6"/>
      <c r="C1346" s="6"/>
      <c r="D1346" s="6"/>
      <c r="E1346" s="6"/>
      <c r="F1346" s="6"/>
    </row>
    <row r="1347" spans="1:6" ht="17.25" thickBot="1" thickTop="1">
      <c r="A1347" s="311"/>
      <c r="B1347" s="312" t="s">
        <v>311</v>
      </c>
      <c r="C1347" s="298" t="s">
        <v>164</v>
      </c>
      <c r="D1347" s="298" t="s">
        <v>164</v>
      </c>
      <c r="E1347" s="298" t="s">
        <v>165</v>
      </c>
      <c r="F1347" s="299" t="s">
        <v>166</v>
      </c>
    </row>
    <row r="1348" spans="1:6" ht="13.5" thickTop="1">
      <c r="A1348" s="164">
        <v>1</v>
      </c>
      <c r="B1348" s="303"/>
      <c r="C1348" s="284"/>
      <c r="D1348" s="284"/>
      <c r="E1348" s="284"/>
      <c r="F1348" s="233"/>
    </row>
    <row r="1349" spans="1:6" ht="12.75">
      <c r="A1349" s="166">
        <v>2</v>
      </c>
      <c r="B1349" s="39"/>
      <c r="C1349" s="280"/>
      <c r="D1349" s="280"/>
      <c r="E1349" s="280"/>
      <c r="F1349" s="235"/>
    </row>
    <row r="1350" spans="1:6" ht="12.75">
      <c r="A1350" s="166">
        <v>3</v>
      </c>
      <c r="B1350" s="39"/>
      <c r="C1350" s="280"/>
      <c r="D1350" s="280"/>
      <c r="E1350" s="280"/>
      <c r="F1350" s="235"/>
    </row>
    <row r="1351" spans="1:6" ht="12.75">
      <c r="A1351" s="166">
        <v>4</v>
      </c>
      <c r="B1351" s="39"/>
      <c r="C1351" s="280"/>
      <c r="D1351" s="280"/>
      <c r="E1351" s="280"/>
      <c r="F1351" s="235"/>
    </row>
    <row r="1352" spans="1:6" ht="12.75">
      <c r="A1352" s="166">
        <v>5</v>
      </c>
      <c r="B1352" s="39"/>
      <c r="C1352" s="280"/>
      <c r="D1352" s="280"/>
      <c r="E1352" s="280"/>
      <c r="F1352" s="235"/>
    </row>
    <row r="1353" spans="1:6" ht="12.75">
      <c r="A1353" s="166">
        <v>6</v>
      </c>
      <c r="B1353" s="39"/>
      <c r="C1353" s="280"/>
      <c r="D1353" s="280"/>
      <c r="E1353" s="280"/>
      <c r="F1353" s="235"/>
    </row>
    <row r="1354" spans="1:6" ht="12.75">
      <c r="A1354" s="166">
        <v>7</v>
      </c>
      <c r="B1354" s="39"/>
      <c r="C1354" s="280"/>
      <c r="D1354" s="280"/>
      <c r="E1354" s="280"/>
      <c r="F1354" s="235"/>
    </row>
    <row r="1355" spans="1:6" ht="12.75">
      <c r="A1355" s="166">
        <v>8</v>
      </c>
      <c r="B1355" s="39"/>
      <c r="C1355" s="280"/>
      <c r="D1355" s="280"/>
      <c r="E1355" s="280"/>
      <c r="F1355" s="235"/>
    </row>
    <row r="1356" spans="1:6" ht="12.75">
      <c r="A1356" s="166">
        <v>9</v>
      </c>
      <c r="B1356" s="39"/>
      <c r="C1356" s="280"/>
      <c r="D1356" s="280"/>
      <c r="E1356" s="280"/>
      <c r="F1356" s="235"/>
    </row>
    <row r="1357" spans="1:6" ht="13.5" thickBot="1">
      <c r="A1357" s="167">
        <v>10</v>
      </c>
      <c r="B1357" s="143"/>
      <c r="C1357" s="281"/>
      <c r="D1357" s="281"/>
      <c r="E1357" s="281"/>
      <c r="F1357" s="237"/>
    </row>
    <row r="1358" spans="1:6" ht="14.25" thickBot="1" thickTop="1">
      <c r="A1358" s="683" t="s">
        <v>313</v>
      </c>
      <c r="B1358" s="684"/>
      <c r="C1358" s="282">
        <f>SUM(C1348:C1357)</f>
        <v>0</v>
      </c>
      <c r="D1358" s="282">
        <f>SUM(D1348:D1357)</f>
        <v>0</v>
      </c>
      <c r="E1358" s="282">
        <f>SUM(E1348:E1357)</f>
        <v>0</v>
      </c>
      <c r="F1358" s="283">
        <f>SUM(F1348:F1357)</f>
        <v>0</v>
      </c>
    </row>
    <row r="1359" spans="1:6" ht="14.25" thickBot="1" thickTop="1">
      <c r="A1359" s="72"/>
      <c r="B1359" s="6"/>
      <c r="C1359" s="6"/>
      <c r="D1359" s="6"/>
      <c r="E1359" s="6"/>
      <c r="F1359" s="6"/>
    </row>
    <row r="1360" spans="1:6" ht="14.25" thickBot="1" thickTop="1">
      <c r="A1360" s="679" t="s">
        <v>362</v>
      </c>
      <c r="B1360" s="680"/>
      <c r="C1360" s="330">
        <f>C1312+C1325+C1345+C1358</f>
        <v>0</v>
      </c>
      <c r="D1360" s="330">
        <f>D1312+D1325+D1345+D1358</f>
        <v>0</v>
      </c>
      <c r="E1360" s="330">
        <f>E1312+E1325+E1345+E1358</f>
        <v>0</v>
      </c>
      <c r="F1360" s="331">
        <f>F1312+F1325+F1345+F1358</f>
        <v>0</v>
      </c>
    </row>
    <row r="1361" spans="1:6" ht="14.25" thickBot="1" thickTop="1">
      <c r="A1361" s="681" t="s">
        <v>145</v>
      </c>
      <c r="B1361" s="682"/>
      <c r="C1361" s="332">
        <f>IF(C1296&gt;C1360,C1296-C1360,0)</f>
        <v>0</v>
      </c>
      <c r="D1361" s="332">
        <f>IF(D1296&gt;D1360,D1296-D1360,0)</f>
        <v>0</v>
      </c>
      <c r="E1361" s="332">
        <f>IF(E1296&gt;E1360,E1296-E1360,0)</f>
        <v>0</v>
      </c>
      <c r="F1361" s="333">
        <f>IF(F1296&gt;F1360,F1296-F1360,0)</f>
        <v>0</v>
      </c>
    </row>
    <row r="1362" spans="1:6" ht="14.25" thickBot="1" thickTop="1">
      <c r="A1362" s="675" t="s">
        <v>361</v>
      </c>
      <c r="B1362" s="676"/>
      <c r="C1362" s="334">
        <f>C1360+C1361</f>
        <v>0</v>
      </c>
      <c r="D1362" s="334">
        <f>D1360+D1361</f>
        <v>0</v>
      </c>
      <c r="E1362" s="334">
        <f>E1360+E1361</f>
        <v>0</v>
      </c>
      <c r="F1362" s="335">
        <f>F1360+F1361</f>
        <v>0</v>
      </c>
    </row>
    <row r="1363" ht="13.5" thickTop="1"/>
    <row r="1389" ht="13.5" thickBot="1"/>
    <row r="1390" spans="1:6" ht="21.75" thickBot="1" thickTop="1">
      <c r="A1390" s="685" t="s">
        <v>363</v>
      </c>
      <c r="B1390" s="686"/>
      <c r="C1390" s="686"/>
      <c r="D1390" s="686"/>
      <c r="E1390" s="686"/>
      <c r="F1390" s="687"/>
    </row>
    <row r="1391" spans="1:6" ht="19.5" thickBot="1" thickTop="1">
      <c r="A1391" s="313"/>
      <c r="B1391" s="305" t="s">
        <v>305</v>
      </c>
      <c r="C1391" s="677"/>
      <c r="D1391" s="677"/>
      <c r="E1391" s="677"/>
      <c r="F1391" s="678"/>
    </row>
    <row r="1392" spans="1:6" ht="14.25" thickBot="1" thickTop="1">
      <c r="A1392" s="314"/>
      <c r="B1392" s="315"/>
      <c r="C1392" s="308" t="s">
        <v>164</v>
      </c>
      <c r="D1392" s="308" t="s">
        <v>164</v>
      </c>
      <c r="E1392" s="308" t="s">
        <v>165</v>
      </c>
      <c r="F1392" s="309" t="s">
        <v>166</v>
      </c>
    </row>
    <row r="1393" spans="1:6" ht="13.5" thickTop="1">
      <c r="A1393" s="321">
        <v>1</v>
      </c>
      <c r="B1393" s="300" t="s">
        <v>180</v>
      </c>
      <c r="C1393" s="338"/>
      <c r="D1393" s="338"/>
      <c r="E1393" s="338"/>
      <c r="F1393" s="339"/>
    </row>
    <row r="1394" spans="1:6" ht="12.75">
      <c r="A1394" s="322">
        <v>2</v>
      </c>
      <c r="B1394" s="96" t="s">
        <v>181</v>
      </c>
      <c r="C1394" s="327"/>
      <c r="D1394" s="327"/>
      <c r="E1394" s="327"/>
      <c r="F1394" s="328"/>
    </row>
    <row r="1395" spans="1:6" ht="12.75">
      <c r="A1395" s="322">
        <v>3</v>
      </c>
      <c r="B1395" s="96" t="s">
        <v>182</v>
      </c>
      <c r="C1395" s="327"/>
      <c r="D1395" s="327"/>
      <c r="E1395" s="327"/>
      <c r="F1395" s="328"/>
    </row>
    <row r="1396" spans="1:6" ht="12.75">
      <c r="A1396" s="322">
        <v>4</v>
      </c>
      <c r="B1396" s="96" t="s">
        <v>52</v>
      </c>
      <c r="C1396" s="327"/>
      <c r="D1396" s="327"/>
      <c r="E1396" s="327"/>
      <c r="F1396" s="328"/>
    </row>
    <row r="1397" spans="1:6" ht="12.75">
      <c r="A1397" s="322">
        <v>5</v>
      </c>
      <c r="B1397" s="96" t="s">
        <v>51</v>
      </c>
      <c r="C1397" s="327"/>
      <c r="D1397" s="327"/>
      <c r="E1397" s="327"/>
      <c r="F1397" s="328"/>
    </row>
    <row r="1398" spans="1:6" ht="12.75">
      <c r="A1398" s="322">
        <v>6</v>
      </c>
      <c r="B1398" s="39"/>
      <c r="C1398" s="329"/>
      <c r="D1398" s="280"/>
      <c r="E1398" s="280"/>
      <c r="F1398" s="235"/>
    </row>
    <row r="1399" spans="1:6" ht="12.75">
      <c r="A1399" s="322">
        <v>7</v>
      </c>
      <c r="B1399" s="39"/>
      <c r="C1399" s="280"/>
      <c r="D1399" s="280"/>
      <c r="E1399" s="280"/>
      <c r="F1399" s="235"/>
    </row>
    <row r="1400" spans="1:6" ht="12.75">
      <c r="A1400" s="322">
        <v>8</v>
      </c>
      <c r="B1400" s="39"/>
      <c r="C1400" s="280"/>
      <c r="D1400" s="280"/>
      <c r="E1400" s="280"/>
      <c r="F1400" s="235"/>
    </row>
    <row r="1401" spans="1:6" ht="12.75">
      <c r="A1401" s="322">
        <v>9</v>
      </c>
      <c r="B1401" s="39"/>
      <c r="C1401" s="280"/>
      <c r="D1401" s="280"/>
      <c r="E1401" s="280"/>
      <c r="F1401" s="235"/>
    </row>
    <row r="1402" spans="1:6" ht="13.5" thickBot="1">
      <c r="A1402" s="323">
        <v>10</v>
      </c>
      <c r="B1402" s="143"/>
      <c r="C1402" s="281"/>
      <c r="D1402" s="281"/>
      <c r="E1402" s="281"/>
      <c r="F1402" s="237"/>
    </row>
    <row r="1403" spans="1:6" ht="14.25" thickBot="1" thickTop="1">
      <c r="A1403" s="679" t="s">
        <v>364</v>
      </c>
      <c r="B1403" s="680"/>
      <c r="C1403" s="330">
        <f>SUM(C1393:C1402)</f>
        <v>0</v>
      </c>
      <c r="D1403" s="330">
        <f>SUM(D1393:D1402)</f>
        <v>0</v>
      </c>
      <c r="E1403" s="330">
        <f>SUM(E1393:E1402)</f>
        <v>0</v>
      </c>
      <c r="F1403" s="331">
        <f>SUM(F1393:F1402)</f>
        <v>0</v>
      </c>
    </row>
    <row r="1404" spans="1:6" ht="14.25" thickBot="1" thickTop="1">
      <c r="A1404" s="681" t="s">
        <v>156</v>
      </c>
      <c r="B1404" s="682"/>
      <c r="C1404" s="332">
        <f>IF(C1403&lt;C1467,C1467-C1403,0)</f>
        <v>0</v>
      </c>
      <c r="D1404" s="332">
        <f>IF(D1403&lt;D1467,D1467-D1403,0)</f>
        <v>0</v>
      </c>
      <c r="E1404" s="332">
        <f>IF(E1403&lt;E1467,E1467-E1403,0)</f>
        <v>0</v>
      </c>
      <c r="F1404" s="333">
        <f>IF(F1403&lt;F1467,F1467-F1403,0)</f>
        <v>0</v>
      </c>
    </row>
    <row r="1405" spans="1:6" ht="14.25" thickBot="1" thickTop="1">
      <c r="A1405" s="675" t="s">
        <v>365</v>
      </c>
      <c r="B1405" s="676"/>
      <c r="C1405" s="334">
        <f>C1403+C1404</f>
        <v>0</v>
      </c>
      <c r="D1405" s="334">
        <f>D1403+D1404</f>
        <v>0</v>
      </c>
      <c r="E1405" s="334">
        <f>E1403+E1404</f>
        <v>0</v>
      </c>
      <c r="F1405" s="335">
        <f>F1403+F1404</f>
        <v>0</v>
      </c>
    </row>
    <row r="1406" spans="1:6" ht="14.25" thickBot="1" thickTop="1">
      <c r="A1406" s="72"/>
      <c r="B1406" s="6"/>
      <c r="C1406" s="6"/>
      <c r="D1406" s="6"/>
      <c r="E1406" s="6"/>
      <c r="F1406" s="6"/>
    </row>
    <row r="1407" spans="1:6" ht="19.5" thickBot="1" thickTop="1">
      <c r="A1407" s="304"/>
      <c r="B1407" s="305" t="s">
        <v>138</v>
      </c>
      <c r="C1407" s="6"/>
      <c r="D1407" s="6"/>
      <c r="E1407" s="6"/>
      <c r="F1407" s="6"/>
    </row>
    <row r="1408" spans="1:6" ht="17.25" thickBot="1" thickTop="1">
      <c r="A1408" s="306"/>
      <c r="B1408" s="307" t="s">
        <v>306</v>
      </c>
      <c r="C1408" s="308" t="s">
        <v>164</v>
      </c>
      <c r="D1408" s="308" t="s">
        <v>164</v>
      </c>
      <c r="E1408" s="308" t="s">
        <v>165</v>
      </c>
      <c r="F1408" s="309" t="s">
        <v>166</v>
      </c>
    </row>
    <row r="1409" spans="1:6" ht="13.5" thickTop="1">
      <c r="A1409" s="164">
        <v>1</v>
      </c>
      <c r="B1409" s="303"/>
      <c r="C1409" s="284"/>
      <c r="D1409" s="284"/>
      <c r="E1409" s="284"/>
      <c r="F1409" s="233"/>
    </row>
    <row r="1410" spans="1:6" ht="12.75">
      <c r="A1410" s="166">
        <v>2</v>
      </c>
      <c r="B1410" s="39"/>
      <c r="C1410" s="280"/>
      <c r="D1410" s="280"/>
      <c r="E1410" s="280"/>
      <c r="F1410" s="235"/>
    </row>
    <row r="1411" spans="1:6" ht="12.75">
      <c r="A1411" s="166">
        <v>3</v>
      </c>
      <c r="B1411" s="39"/>
      <c r="C1411" s="280"/>
      <c r="D1411" s="280"/>
      <c r="E1411" s="280"/>
      <c r="F1411" s="235"/>
    </row>
    <row r="1412" spans="1:6" ht="12.75">
      <c r="A1412" s="166">
        <v>4</v>
      </c>
      <c r="B1412" s="39"/>
      <c r="C1412" s="280"/>
      <c r="D1412" s="280"/>
      <c r="E1412" s="280"/>
      <c r="F1412" s="235"/>
    </row>
    <row r="1413" spans="1:6" ht="12.75">
      <c r="A1413" s="166">
        <v>5</v>
      </c>
      <c r="B1413" s="39"/>
      <c r="C1413" s="280"/>
      <c r="D1413" s="280"/>
      <c r="E1413" s="280"/>
      <c r="F1413" s="235"/>
    </row>
    <row r="1414" spans="1:6" ht="12.75">
      <c r="A1414" s="166">
        <v>6</v>
      </c>
      <c r="B1414" s="39"/>
      <c r="C1414" s="280"/>
      <c r="D1414" s="280"/>
      <c r="E1414" s="280"/>
      <c r="F1414" s="235"/>
    </row>
    <row r="1415" spans="1:6" ht="12.75">
      <c r="A1415" s="166">
        <v>7</v>
      </c>
      <c r="B1415" s="39"/>
      <c r="C1415" s="280"/>
      <c r="D1415" s="280"/>
      <c r="E1415" s="280"/>
      <c r="F1415" s="235"/>
    </row>
    <row r="1416" spans="1:6" ht="12.75">
      <c r="A1416" s="166">
        <v>8</v>
      </c>
      <c r="B1416" s="39"/>
      <c r="C1416" s="280"/>
      <c r="D1416" s="280"/>
      <c r="E1416" s="280"/>
      <c r="F1416" s="235"/>
    </row>
    <row r="1417" spans="1:6" ht="12.75">
      <c r="A1417" s="166">
        <v>9</v>
      </c>
      <c r="B1417" s="39"/>
      <c r="C1417" s="280"/>
      <c r="D1417" s="280"/>
      <c r="E1417" s="280"/>
      <c r="F1417" s="235"/>
    </row>
    <row r="1418" spans="1:6" ht="13.5" thickBot="1">
      <c r="A1418" s="167">
        <v>10</v>
      </c>
      <c r="B1418" s="143"/>
      <c r="C1418" s="281"/>
      <c r="D1418" s="281"/>
      <c r="E1418" s="281"/>
      <c r="F1418" s="237"/>
    </row>
    <row r="1419" spans="1:6" ht="14.25" thickBot="1" thickTop="1">
      <c r="A1419" s="639" t="s">
        <v>308</v>
      </c>
      <c r="B1419" s="640"/>
      <c r="C1419" s="282">
        <f>SUM(C1409:C1418)</f>
        <v>0</v>
      </c>
      <c r="D1419" s="282">
        <f>SUM(D1409:D1418)</f>
        <v>0</v>
      </c>
      <c r="E1419" s="282">
        <f>SUM(E1409:E1418)</f>
        <v>0</v>
      </c>
      <c r="F1419" s="283">
        <f>SUM(F1409:F1418)</f>
        <v>0</v>
      </c>
    </row>
    <row r="1420" spans="1:6" ht="14.25" thickBot="1" thickTop="1">
      <c r="A1420" s="72"/>
      <c r="B1420" s="6"/>
      <c r="C1420" s="6"/>
      <c r="D1420" s="6"/>
      <c r="E1420" s="6"/>
      <c r="F1420" s="6"/>
    </row>
    <row r="1421" spans="1:6" ht="17.25" thickBot="1" thickTop="1">
      <c r="A1421" s="311"/>
      <c r="B1421" s="312" t="s">
        <v>307</v>
      </c>
      <c r="C1421" s="298" t="s">
        <v>164</v>
      </c>
      <c r="D1421" s="298" t="s">
        <v>164</v>
      </c>
      <c r="E1421" s="298" t="s">
        <v>165</v>
      </c>
      <c r="F1421" s="299" t="s">
        <v>166</v>
      </c>
    </row>
    <row r="1422" spans="1:6" ht="13.5" thickTop="1">
      <c r="A1422" s="164">
        <v>1</v>
      </c>
      <c r="B1422" s="303"/>
      <c r="C1422" s="284"/>
      <c r="D1422" s="284"/>
      <c r="E1422" s="284"/>
      <c r="F1422" s="233"/>
    </row>
    <row r="1423" spans="1:6" ht="12.75">
      <c r="A1423" s="166">
        <v>2</v>
      </c>
      <c r="B1423" s="39"/>
      <c r="C1423" s="280"/>
      <c r="D1423" s="280"/>
      <c r="E1423" s="280"/>
      <c r="F1423" s="235"/>
    </row>
    <row r="1424" spans="1:6" ht="12.75">
      <c r="A1424" s="166">
        <v>3</v>
      </c>
      <c r="B1424" s="39"/>
      <c r="C1424" s="280"/>
      <c r="D1424" s="280"/>
      <c r="E1424" s="280"/>
      <c r="F1424" s="235"/>
    </row>
    <row r="1425" spans="1:6" ht="12.75">
      <c r="A1425" s="166">
        <v>4</v>
      </c>
      <c r="B1425" s="39"/>
      <c r="C1425" s="280"/>
      <c r="D1425" s="280"/>
      <c r="E1425" s="280"/>
      <c r="F1425" s="235"/>
    </row>
    <row r="1426" spans="1:6" ht="12.75">
      <c r="A1426" s="166">
        <v>5</v>
      </c>
      <c r="B1426" s="39"/>
      <c r="C1426" s="280"/>
      <c r="D1426" s="280"/>
      <c r="E1426" s="280"/>
      <c r="F1426" s="235"/>
    </row>
    <row r="1427" spans="1:6" ht="12.75">
      <c r="A1427" s="166">
        <v>6</v>
      </c>
      <c r="B1427" s="39"/>
      <c r="C1427" s="280"/>
      <c r="D1427" s="280"/>
      <c r="E1427" s="280"/>
      <c r="F1427" s="235"/>
    </row>
    <row r="1428" spans="1:6" ht="12.75">
      <c r="A1428" s="166">
        <v>7</v>
      </c>
      <c r="B1428" s="39"/>
      <c r="C1428" s="280"/>
      <c r="D1428" s="280"/>
      <c r="E1428" s="280"/>
      <c r="F1428" s="235"/>
    </row>
    <row r="1429" spans="1:6" ht="12.75">
      <c r="A1429" s="166">
        <v>8</v>
      </c>
      <c r="B1429" s="39"/>
      <c r="C1429" s="280"/>
      <c r="D1429" s="280"/>
      <c r="E1429" s="280"/>
      <c r="F1429" s="235"/>
    </row>
    <row r="1430" spans="1:6" ht="12.75">
      <c r="A1430" s="166">
        <v>9</v>
      </c>
      <c r="B1430" s="39"/>
      <c r="C1430" s="280"/>
      <c r="D1430" s="280"/>
      <c r="E1430" s="280"/>
      <c r="F1430" s="235"/>
    </row>
    <row r="1431" spans="1:6" ht="13.5" thickBot="1">
      <c r="A1431" s="167">
        <v>10</v>
      </c>
      <c r="B1431" s="143"/>
      <c r="C1431" s="281"/>
      <c r="D1431" s="281"/>
      <c r="E1431" s="281"/>
      <c r="F1431" s="237"/>
    </row>
    <row r="1432" spans="1:6" ht="14.25" thickBot="1" thickTop="1">
      <c r="A1432" s="639" t="s">
        <v>309</v>
      </c>
      <c r="B1432" s="640"/>
      <c r="C1432" s="282">
        <f>SUM(C1422:C1431)</f>
        <v>0</v>
      </c>
      <c r="D1432" s="282">
        <f>SUM(D1422:D1431)</f>
        <v>0</v>
      </c>
      <c r="E1432" s="282">
        <f>SUM(E1422:E1431)</f>
        <v>0</v>
      </c>
      <c r="F1432" s="283">
        <f>SUM(F1422:F1431)</f>
        <v>0</v>
      </c>
    </row>
    <row r="1433" spans="1:6" ht="13.5" thickTop="1">
      <c r="A1433" s="5"/>
      <c r="B1433" s="5"/>
      <c r="C1433" s="72"/>
      <c r="D1433" s="72"/>
      <c r="E1433" s="72"/>
      <c r="F1433" s="72"/>
    </row>
    <row r="1434" spans="1:6" ht="12.75">
      <c r="A1434" s="5"/>
      <c r="B1434" s="5"/>
      <c r="C1434" s="72"/>
      <c r="D1434" s="72"/>
      <c r="E1434" s="72"/>
      <c r="F1434" s="72"/>
    </row>
    <row r="1435" spans="1:6" ht="12.75">
      <c r="A1435" s="5"/>
      <c r="B1435" s="5"/>
      <c r="C1435" s="72"/>
      <c r="D1435" s="72"/>
      <c r="E1435" s="72"/>
      <c r="F1435" s="72"/>
    </row>
    <row r="1436" spans="1:6" ht="12.75">
      <c r="A1436" s="5"/>
      <c r="B1436" s="5"/>
      <c r="C1436" s="72"/>
      <c r="D1436" s="72"/>
      <c r="E1436" s="72"/>
      <c r="F1436" s="72"/>
    </row>
    <row r="1437" spans="1:6" ht="12.75">
      <c r="A1437" s="5"/>
      <c r="B1437" s="5"/>
      <c r="C1437" s="72"/>
      <c r="D1437" s="72"/>
      <c r="E1437" s="72"/>
      <c r="F1437" s="72"/>
    </row>
    <row r="1438" spans="1:6" ht="12.75">
      <c r="A1438" s="5"/>
      <c r="B1438" s="5"/>
      <c r="C1438" s="72"/>
      <c r="D1438" s="72"/>
      <c r="E1438" s="72"/>
      <c r="F1438" s="72"/>
    </row>
    <row r="1439" spans="1:6" ht="12.75">
      <c r="A1439" s="5"/>
      <c r="B1439" s="5"/>
      <c r="C1439" s="72"/>
      <c r="D1439" s="72"/>
      <c r="E1439" s="72"/>
      <c r="F1439" s="72"/>
    </row>
    <row r="1440" spans="1:6" ht="13.5" thickBot="1">
      <c r="A1440" s="72"/>
      <c r="B1440" s="6"/>
      <c r="C1440" s="6"/>
      <c r="D1440" s="6"/>
      <c r="E1440" s="6"/>
      <c r="F1440" s="6"/>
    </row>
    <row r="1441" spans="1:6" ht="17.25" thickBot="1" thickTop="1">
      <c r="A1441" s="311"/>
      <c r="B1441" s="312" t="s">
        <v>310</v>
      </c>
      <c r="C1441" s="298" t="s">
        <v>164</v>
      </c>
      <c r="D1441" s="298" t="s">
        <v>164</v>
      </c>
      <c r="E1441" s="298" t="s">
        <v>165</v>
      </c>
      <c r="F1441" s="299" t="s">
        <v>166</v>
      </c>
    </row>
    <row r="1442" spans="1:6" ht="13.5" thickTop="1">
      <c r="A1442" s="164">
        <v>1</v>
      </c>
      <c r="B1442" s="303"/>
      <c r="C1442" s="284"/>
      <c r="D1442" s="284"/>
      <c r="E1442" s="284"/>
      <c r="F1442" s="233"/>
    </row>
    <row r="1443" spans="1:6" ht="12.75">
      <c r="A1443" s="166">
        <v>2</v>
      </c>
      <c r="B1443" s="39"/>
      <c r="C1443" s="280"/>
      <c r="D1443" s="280"/>
      <c r="E1443" s="280"/>
      <c r="F1443" s="235"/>
    </row>
    <row r="1444" spans="1:6" ht="12.75">
      <c r="A1444" s="166">
        <v>3</v>
      </c>
      <c r="B1444" s="39"/>
      <c r="C1444" s="280"/>
      <c r="D1444" s="280"/>
      <c r="E1444" s="280"/>
      <c r="F1444" s="235"/>
    </row>
    <row r="1445" spans="1:6" ht="12.75">
      <c r="A1445" s="166">
        <v>4</v>
      </c>
      <c r="B1445" s="39"/>
      <c r="C1445" s="280"/>
      <c r="D1445" s="280"/>
      <c r="E1445" s="280"/>
      <c r="F1445" s="235"/>
    </row>
    <row r="1446" spans="1:6" ht="12.75">
      <c r="A1446" s="166">
        <v>5</v>
      </c>
      <c r="B1446" s="39"/>
      <c r="C1446" s="280"/>
      <c r="D1446" s="280"/>
      <c r="E1446" s="280"/>
      <c r="F1446" s="235"/>
    </row>
    <row r="1447" spans="1:6" ht="12.75">
      <c r="A1447" s="166">
        <v>6</v>
      </c>
      <c r="B1447" s="39"/>
      <c r="C1447" s="280"/>
      <c r="D1447" s="280"/>
      <c r="E1447" s="280"/>
      <c r="F1447" s="235"/>
    </row>
    <row r="1448" spans="1:6" ht="12.75">
      <c r="A1448" s="166">
        <v>7</v>
      </c>
      <c r="B1448" s="39"/>
      <c r="C1448" s="280"/>
      <c r="D1448" s="280"/>
      <c r="E1448" s="280"/>
      <c r="F1448" s="235"/>
    </row>
    <row r="1449" spans="1:6" ht="12.75">
      <c r="A1449" s="166">
        <v>8</v>
      </c>
      <c r="B1449" s="39"/>
      <c r="C1449" s="280"/>
      <c r="D1449" s="280"/>
      <c r="E1449" s="280"/>
      <c r="F1449" s="235"/>
    </row>
    <row r="1450" spans="1:6" ht="12.75">
      <c r="A1450" s="166">
        <v>9</v>
      </c>
      <c r="B1450" s="39"/>
      <c r="C1450" s="280"/>
      <c r="D1450" s="280"/>
      <c r="E1450" s="280"/>
      <c r="F1450" s="235"/>
    </row>
    <row r="1451" spans="1:6" ht="13.5" thickBot="1">
      <c r="A1451" s="167">
        <v>10</v>
      </c>
      <c r="B1451" s="143"/>
      <c r="C1451" s="281"/>
      <c r="D1451" s="281"/>
      <c r="E1451" s="281"/>
      <c r="F1451" s="237"/>
    </row>
    <row r="1452" spans="1:6" ht="14.25" thickBot="1" thickTop="1">
      <c r="A1452" s="639" t="s">
        <v>312</v>
      </c>
      <c r="B1452" s="640"/>
      <c r="C1452" s="282">
        <f>SUM(C1442:C1451)</f>
        <v>0</v>
      </c>
      <c r="D1452" s="282">
        <f>SUM(D1442:D1451)</f>
        <v>0</v>
      </c>
      <c r="E1452" s="282">
        <f>SUM(E1442:E1451)</f>
        <v>0</v>
      </c>
      <c r="F1452" s="283">
        <f>SUM(F1442:F1451)</f>
        <v>0</v>
      </c>
    </row>
    <row r="1453" spans="1:6" ht="14.25" thickBot="1" thickTop="1">
      <c r="A1453" s="72"/>
      <c r="B1453" s="6"/>
      <c r="C1453" s="6"/>
      <c r="D1453" s="6"/>
      <c r="E1453" s="6"/>
      <c r="F1453" s="6"/>
    </row>
    <row r="1454" spans="1:6" ht="17.25" thickBot="1" thickTop="1">
      <c r="A1454" s="311"/>
      <c r="B1454" s="312" t="s">
        <v>311</v>
      </c>
      <c r="C1454" s="298" t="s">
        <v>164</v>
      </c>
      <c r="D1454" s="298" t="s">
        <v>164</v>
      </c>
      <c r="E1454" s="298" t="s">
        <v>165</v>
      </c>
      <c r="F1454" s="299" t="s">
        <v>166</v>
      </c>
    </row>
    <row r="1455" spans="1:6" ht="13.5" thickTop="1">
      <c r="A1455" s="164">
        <v>1</v>
      </c>
      <c r="B1455" s="303"/>
      <c r="C1455" s="284"/>
      <c r="D1455" s="284"/>
      <c r="E1455" s="284"/>
      <c r="F1455" s="233"/>
    </row>
    <row r="1456" spans="1:6" ht="12.75">
      <c r="A1456" s="166">
        <v>2</v>
      </c>
      <c r="B1456" s="39"/>
      <c r="C1456" s="280"/>
      <c r="D1456" s="280"/>
      <c r="E1456" s="280"/>
      <c r="F1456" s="235"/>
    </row>
    <row r="1457" spans="1:6" ht="12.75">
      <c r="A1457" s="166">
        <v>3</v>
      </c>
      <c r="B1457" s="39"/>
      <c r="C1457" s="280"/>
      <c r="D1457" s="280"/>
      <c r="E1457" s="280"/>
      <c r="F1457" s="235"/>
    </row>
    <row r="1458" spans="1:6" ht="12.75">
      <c r="A1458" s="166">
        <v>4</v>
      </c>
      <c r="B1458" s="39"/>
      <c r="C1458" s="280"/>
      <c r="D1458" s="280"/>
      <c r="E1458" s="280"/>
      <c r="F1458" s="235"/>
    </row>
    <row r="1459" spans="1:6" ht="12.75">
      <c r="A1459" s="166">
        <v>5</v>
      </c>
      <c r="B1459" s="39"/>
      <c r="C1459" s="280"/>
      <c r="D1459" s="280"/>
      <c r="E1459" s="280"/>
      <c r="F1459" s="235"/>
    </row>
    <row r="1460" spans="1:6" ht="12.75">
      <c r="A1460" s="166">
        <v>6</v>
      </c>
      <c r="B1460" s="39"/>
      <c r="C1460" s="280"/>
      <c r="D1460" s="280"/>
      <c r="E1460" s="280"/>
      <c r="F1460" s="235"/>
    </row>
    <row r="1461" spans="1:6" ht="12.75">
      <c r="A1461" s="166">
        <v>7</v>
      </c>
      <c r="B1461" s="39"/>
      <c r="C1461" s="280"/>
      <c r="D1461" s="280"/>
      <c r="E1461" s="280"/>
      <c r="F1461" s="235"/>
    </row>
    <row r="1462" spans="1:6" ht="12.75">
      <c r="A1462" s="166">
        <v>8</v>
      </c>
      <c r="B1462" s="39"/>
      <c r="C1462" s="280"/>
      <c r="D1462" s="280"/>
      <c r="E1462" s="280"/>
      <c r="F1462" s="235"/>
    </row>
    <row r="1463" spans="1:6" ht="12.75">
      <c r="A1463" s="166">
        <v>9</v>
      </c>
      <c r="B1463" s="39"/>
      <c r="C1463" s="280"/>
      <c r="D1463" s="280"/>
      <c r="E1463" s="280"/>
      <c r="F1463" s="235"/>
    </row>
    <row r="1464" spans="1:6" ht="13.5" thickBot="1">
      <c r="A1464" s="167">
        <v>10</v>
      </c>
      <c r="B1464" s="143"/>
      <c r="C1464" s="281"/>
      <c r="D1464" s="281"/>
      <c r="E1464" s="281"/>
      <c r="F1464" s="237"/>
    </row>
    <row r="1465" spans="1:6" ht="14.25" thickBot="1" thickTop="1">
      <c r="A1465" s="683" t="s">
        <v>313</v>
      </c>
      <c r="B1465" s="684"/>
      <c r="C1465" s="282">
        <f>SUM(C1455:C1464)</f>
        <v>0</v>
      </c>
      <c r="D1465" s="282">
        <f>SUM(D1455:D1464)</f>
        <v>0</v>
      </c>
      <c r="E1465" s="282">
        <f>SUM(E1455:E1464)</f>
        <v>0</v>
      </c>
      <c r="F1465" s="283">
        <f>SUM(F1455:F1464)</f>
        <v>0</v>
      </c>
    </row>
    <row r="1466" spans="1:6" ht="14.25" thickBot="1" thickTop="1">
      <c r="A1466" s="72"/>
      <c r="B1466" s="6"/>
      <c r="C1466" s="6"/>
      <c r="D1466" s="6"/>
      <c r="E1466" s="6"/>
      <c r="F1466" s="6"/>
    </row>
    <row r="1467" spans="1:6" ht="14.25" thickBot="1" thickTop="1">
      <c r="A1467" s="679" t="s">
        <v>366</v>
      </c>
      <c r="B1467" s="680"/>
      <c r="C1467" s="330">
        <f>C1419+C1432+C1452+C1465</f>
        <v>0</v>
      </c>
      <c r="D1467" s="330">
        <f>D1419+D1432+D1452+D1465</f>
        <v>0</v>
      </c>
      <c r="E1467" s="330">
        <f>E1419+E1432+E1452+E1465</f>
        <v>0</v>
      </c>
      <c r="F1467" s="331">
        <f>F1419+F1432+F1452+F1465</f>
        <v>0</v>
      </c>
    </row>
    <row r="1468" spans="1:6" ht="14.25" thickBot="1" thickTop="1">
      <c r="A1468" s="681" t="s">
        <v>145</v>
      </c>
      <c r="B1468" s="682"/>
      <c r="C1468" s="332">
        <f>IF(C1403&gt;C1467,C1403-C1467,0)</f>
        <v>0</v>
      </c>
      <c r="D1468" s="332">
        <f>IF(D1403&gt;D1467,D1403-D1467,0)</f>
        <v>0</v>
      </c>
      <c r="E1468" s="332">
        <f>IF(E1403&gt;E1467,E1403-E1467,0)</f>
        <v>0</v>
      </c>
      <c r="F1468" s="333">
        <f>IF(F1403&gt;F1467,F1403-F1467,0)</f>
        <v>0</v>
      </c>
    </row>
    <row r="1469" spans="1:6" ht="14.25" thickBot="1" thickTop="1">
      <c r="A1469" s="675" t="s">
        <v>365</v>
      </c>
      <c r="B1469" s="676"/>
      <c r="C1469" s="334">
        <f>C1467+C1468</f>
        <v>0</v>
      </c>
      <c r="D1469" s="334">
        <f>D1467+D1468</f>
        <v>0</v>
      </c>
      <c r="E1469" s="334">
        <f>E1467+E1468</f>
        <v>0</v>
      </c>
      <c r="F1469" s="335">
        <f>F1467+F1468</f>
        <v>0</v>
      </c>
    </row>
    <row r="1470" ht="13.5" thickTop="1"/>
    <row r="1496" ht="13.5" thickBot="1"/>
    <row r="1497" spans="1:6" ht="21.75" thickBot="1" thickTop="1">
      <c r="A1497" s="685" t="s">
        <v>367</v>
      </c>
      <c r="B1497" s="686"/>
      <c r="C1497" s="686"/>
      <c r="D1497" s="686"/>
      <c r="E1497" s="686"/>
      <c r="F1497" s="687"/>
    </row>
    <row r="1498" spans="1:6" ht="19.5" thickBot="1" thickTop="1">
      <c r="A1498" s="313"/>
      <c r="B1498" s="305" t="s">
        <v>305</v>
      </c>
      <c r="C1498" s="677"/>
      <c r="D1498" s="677"/>
      <c r="E1498" s="677"/>
      <c r="F1498" s="678"/>
    </row>
    <row r="1499" spans="1:6" ht="14.25" thickBot="1" thickTop="1">
      <c r="A1499" s="314"/>
      <c r="B1499" s="315"/>
      <c r="C1499" s="308" t="s">
        <v>164</v>
      </c>
      <c r="D1499" s="308" t="s">
        <v>164</v>
      </c>
      <c r="E1499" s="308" t="s">
        <v>165</v>
      </c>
      <c r="F1499" s="309" t="s">
        <v>166</v>
      </c>
    </row>
    <row r="1500" spans="1:6" ht="13.5" thickTop="1">
      <c r="A1500" s="321">
        <v>1</v>
      </c>
      <c r="B1500" s="300" t="s">
        <v>180</v>
      </c>
      <c r="C1500" s="338"/>
      <c r="D1500" s="338"/>
      <c r="E1500" s="338"/>
      <c r="F1500" s="339"/>
    </row>
    <row r="1501" spans="1:6" ht="12.75">
      <c r="A1501" s="322">
        <v>2</v>
      </c>
      <c r="B1501" s="96" t="s">
        <v>181</v>
      </c>
      <c r="C1501" s="327"/>
      <c r="D1501" s="327"/>
      <c r="E1501" s="327"/>
      <c r="F1501" s="328"/>
    </row>
    <row r="1502" spans="1:6" ht="12.75">
      <c r="A1502" s="322">
        <v>3</v>
      </c>
      <c r="B1502" s="96" t="s">
        <v>182</v>
      </c>
      <c r="C1502" s="327"/>
      <c r="D1502" s="327"/>
      <c r="E1502" s="327"/>
      <c r="F1502" s="328"/>
    </row>
    <row r="1503" spans="1:6" ht="12.75">
      <c r="A1503" s="322">
        <v>4</v>
      </c>
      <c r="B1503" s="96" t="s">
        <v>52</v>
      </c>
      <c r="C1503" s="327"/>
      <c r="D1503" s="327"/>
      <c r="E1503" s="327"/>
      <c r="F1503" s="328"/>
    </row>
    <row r="1504" spans="1:6" ht="12.75">
      <c r="A1504" s="322">
        <v>5</v>
      </c>
      <c r="B1504" s="96" t="s">
        <v>51</v>
      </c>
      <c r="C1504" s="327"/>
      <c r="D1504" s="327"/>
      <c r="E1504" s="327"/>
      <c r="F1504" s="328"/>
    </row>
    <row r="1505" spans="1:6" ht="12.75">
      <c r="A1505" s="322">
        <v>6</v>
      </c>
      <c r="B1505" s="39"/>
      <c r="C1505" s="329"/>
      <c r="D1505" s="280"/>
      <c r="E1505" s="280"/>
      <c r="F1505" s="235"/>
    </row>
    <row r="1506" spans="1:6" ht="12.75">
      <c r="A1506" s="322">
        <v>7</v>
      </c>
      <c r="B1506" s="39"/>
      <c r="C1506" s="280"/>
      <c r="D1506" s="280"/>
      <c r="E1506" s="280"/>
      <c r="F1506" s="235"/>
    </row>
    <row r="1507" spans="1:6" ht="12.75">
      <c r="A1507" s="322">
        <v>8</v>
      </c>
      <c r="B1507" s="39"/>
      <c r="C1507" s="280"/>
      <c r="D1507" s="280"/>
      <c r="E1507" s="280"/>
      <c r="F1507" s="235"/>
    </row>
    <row r="1508" spans="1:6" ht="12.75">
      <c r="A1508" s="322">
        <v>9</v>
      </c>
      <c r="B1508" s="39"/>
      <c r="C1508" s="280"/>
      <c r="D1508" s="280"/>
      <c r="E1508" s="280"/>
      <c r="F1508" s="235"/>
    </row>
    <row r="1509" spans="1:6" ht="13.5" thickBot="1">
      <c r="A1509" s="323">
        <v>10</v>
      </c>
      <c r="B1509" s="143"/>
      <c r="C1509" s="281"/>
      <c r="D1509" s="281"/>
      <c r="E1509" s="281"/>
      <c r="F1509" s="237"/>
    </row>
    <row r="1510" spans="1:6" ht="14.25" thickBot="1" thickTop="1">
      <c r="A1510" s="679" t="s">
        <v>368</v>
      </c>
      <c r="B1510" s="680"/>
      <c r="C1510" s="330">
        <f>SUM(C1500:C1509)</f>
        <v>0</v>
      </c>
      <c r="D1510" s="330">
        <f>SUM(D1500:D1509)</f>
        <v>0</v>
      </c>
      <c r="E1510" s="330">
        <f>SUM(E1500:E1509)</f>
        <v>0</v>
      </c>
      <c r="F1510" s="331">
        <f>SUM(F1500:F1509)</f>
        <v>0</v>
      </c>
    </row>
    <row r="1511" spans="1:6" ht="14.25" thickBot="1" thickTop="1">
      <c r="A1511" s="681" t="s">
        <v>156</v>
      </c>
      <c r="B1511" s="682"/>
      <c r="C1511" s="332">
        <f>IF(C1510&lt;C1574,C1574-C1510,0)</f>
        <v>0</v>
      </c>
      <c r="D1511" s="332">
        <f>IF(D1510&lt;D1574,D1574-D1510,0)</f>
        <v>0</v>
      </c>
      <c r="E1511" s="332">
        <f>IF(E1510&lt;E1574,E1574-E1510,0)</f>
        <v>0</v>
      </c>
      <c r="F1511" s="333">
        <f>IF(F1510&lt;F1574,F1574-F1510,0)</f>
        <v>0</v>
      </c>
    </row>
    <row r="1512" spans="1:6" ht="14.25" thickBot="1" thickTop="1">
      <c r="A1512" s="675" t="s">
        <v>369</v>
      </c>
      <c r="B1512" s="676"/>
      <c r="C1512" s="334">
        <f>C1510+C1511</f>
        <v>0</v>
      </c>
      <c r="D1512" s="334">
        <f>D1510+D1511</f>
        <v>0</v>
      </c>
      <c r="E1512" s="334">
        <f>E1510+E1511</f>
        <v>0</v>
      </c>
      <c r="F1512" s="335">
        <f>F1510+F1511</f>
        <v>0</v>
      </c>
    </row>
    <row r="1513" spans="1:6" ht="14.25" thickBot="1" thickTop="1">
      <c r="A1513" s="72"/>
      <c r="B1513" s="6"/>
      <c r="C1513" s="6"/>
      <c r="D1513" s="6"/>
      <c r="E1513" s="6"/>
      <c r="F1513" s="6"/>
    </row>
    <row r="1514" spans="1:6" ht="19.5" thickBot="1" thickTop="1">
      <c r="A1514" s="304"/>
      <c r="B1514" s="305" t="s">
        <v>138</v>
      </c>
      <c r="C1514" s="6"/>
      <c r="D1514" s="6"/>
      <c r="E1514" s="6"/>
      <c r="F1514" s="6"/>
    </row>
    <row r="1515" spans="1:6" ht="17.25" thickBot="1" thickTop="1">
      <c r="A1515" s="306"/>
      <c r="B1515" s="307" t="s">
        <v>306</v>
      </c>
      <c r="C1515" s="308" t="s">
        <v>164</v>
      </c>
      <c r="D1515" s="308" t="s">
        <v>164</v>
      </c>
      <c r="E1515" s="308" t="s">
        <v>165</v>
      </c>
      <c r="F1515" s="309" t="s">
        <v>166</v>
      </c>
    </row>
    <row r="1516" spans="1:6" ht="13.5" thickTop="1">
      <c r="A1516" s="164">
        <v>1</v>
      </c>
      <c r="B1516" s="303"/>
      <c r="C1516" s="284"/>
      <c r="D1516" s="284"/>
      <c r="E1516" s="284"/>
      <c r="F1516" s="233"/>
    </row>
    <row r="1517" spans="1:6" ht="12.75">
      <c r="A1517" s="166">
        <v>2</v>
      </c>
      <c r="B1517" s="39"/>
      <c r="C1517" s="280"/>
      <c r="D1517" s="280"/>
      <c r="E1517" s="280"/>
      <c r="F1517" s="235"/>
    </row>
    <row r="1518" spans="1:6" ht="12.75">
      <c r="A1518" s="166">
        <v>3</v>
      </c>
      <c r="B1518" s="39"/>
      <c r="C1518" s="280"/>
      <c r="D1518" s="280"/>
      <c r="E1518" s="280"/>
      <c r="F1518" s="235"/>
    </row>
    <row r="1519" spans="1:6" ht="12.75">
      <c r="A1519" s="166">
        <v>4</v>
      </c>
      <c r="B1519" s="39"/>
      <c r="C1519" s="280"/>
      <c r="D1519" s="280"/>
      <c r="E1519" s="280"/>
      <c r="F1519" s="235"/>
    </row>
    <row r="1520" spans="1:6" ht="12.75">
      <c r="A1520" s="166">
        <v>5</v>
      </c>
      <c r="B1520" s="39"/>
      <c r="C1520" s="280"/>
      <c r="D1520" s="280"/>
      <c r="E1520" s="280"/>
      <c r="F1520" s="235"/>
    </row>
    <row r="1521" spans="1:6" ht="12.75">
      <c r="A1521" s="166">
        <v>6</v>
      </c>
      <c r="B1521" s="39"/>
      <c r="C1521" s="280"/>
      <c r="D1521" s="280"/>
      <c r="E1521" s="280"/>
      <c r="F1521" s="235"/>
    </row>
    <row r="1522" spans="1:6" ht="12.75">
      <c r="A1522" s="166">
        <v>7</v>
      </c>
      <c r="B1522" s="39"/>
      <c r="C1522" s="280"/>
      <c r="D1522" s="280"/>
      <c r="E1522" s="280"/>
      <c r="F1522" s="235"/>
    </row>
    <row r="1523" spans="1:6" ht="12.75">
      <c r="A1523" s="166">
        <v>8</v>
      </c>
      <c r="B1523" s="39"/>
      <c r="C1523" s="280"/>
      <c r="D1523" s="280"/>
      <c r="E1523" s="280"/>
      <c r="F1523" s="235"/>
    </row>
    <row r="1524" spans="1:6" ht="12.75">
      <c r="A1524" s="166">
        <v>9</v>
      </c>
      <c r="B1524" s="39"/>
      <c r="C1524" s="280"/>
      <c r="D1524" s="280"/>
      <c r="E1524" s="280"/>
      <c r="F1524" s="235"/>
    </row>
    <row r="1525" spans="1:6" ht="13.5" thickBot="1">
      <c r="A1525" s="167">
        <v>10</v>
      </c>
      <c r="B1525" s="143"/>
      <c r="C1525" s="281"/>
      <c r="D1525" s="281"/>
      <c r="E1525" s="281"/>
      <c r="F1525" s="237"/>
    </row>
    <row r="1526" spans="1:6" ht="14.25" thickBot="1" thickTop="1">
      <c r="A1526" s="639" t="s">
        <v>308</v>
      </c>
      <c r="B1526" s="640"/>
      <c r="C1526" s="282">
        <f>SUM(C1516:C1525)</f>
        <v>0</v>
      </c>
      <c r="D1526" s="282">
        <f>SUM(D1516:D1525)</f>
        <v>0</v>
      </c>
      <c r="E1526" s="282">
        <f>SUM(E1516:E1525)</f>
        <v>0</v>
      </c>
      <c r="F1526" s="283">
        <f>SUM(F1516:F1525)</f>
        <v>0</v>
      </c>
    </row>
    <row r="1527" spans="1:6" ht="14.25" thickBot="1" thickTop="1">
      <c r="A1527" s="72"/>
      <c r="B1527" s="6"/>
      <c r="C1527" s="6"/>
      <c r="D1527" s="6"/>
      <c r="E1527" s="6"/>
      <c r="F1527" s="6"/>
    </row>
    <row r="1528" spans="1:6" ht="17.25" thickBot="1" thickTop="1">
      <c r="A1528" s="311"/>
      <c r="B1528" s="312" t="s">
        <v>307</v>
      </c>
      <c r="C1528" s="298" t="s">
        <v>164</v>
      </c>
      <c r="D1528" s="298" t="s">
        <v>164</v>
      </c>
      <c r="E1528" s="298" t="s">
        <v>165</v>
      </c>
      <c r="F1528" s="299" t="s">
        <v>166</v>
      </c>
    </row>
    <row r="1529" spans="1:6" ht="13.5" thickTop="1">
      <c r="A1529" s="164">
        <v>1</v>
      </c>
      <c r="B1529" s="303"/>
      <c r="C1529" s="284"/>
      <c r="D1529" s="284"/>
      <c r="E1529" s="284"/>
      <c r="F1529" s="233"/>
    </row>
    <row r="1530" spans="1:6" ht="12.75">
      <c r="A1530" s="166">
        <v>2</v>
      </c>
      <c r="B1530" s="39"/>
      <c r="C1530" s="280"/>
      <c r="D1530" s="280"/>
      <c r="E1530" s="280"/>
      <c r="F1530" s="235"/>
    </row>
    <row r="1531" spans="1:6" ht="12.75">
      <c r="A1531" s="166">
        <v>3</v>
      </c>
      <c r="B1531" s="39"/>
      <c r="C1531" s="280"/>
      <c r="D1531" s="280"/>
      <c r="E1531" s="280"/>
      <c r="F1531" s="235"/>
    </row>
    <row r="1532" spans="1:6" ht="12.75">
      <c r="A1532" s="166">
        <v>4</v>
      </c>
      <c r="B1532" s="39"/>
      <c r="C1532" s="280"/>
      <c r="D1532" s="280"/>
      <c r="E1532" s="280"/>
      <c r="F1532" s="235"/>
    </row>
    <row r="1533" spans="1:6" ht="12.75">
      <c r="A1533" s="166">
        <v>5</v>
      </c>
      <c r="B1533" s="39"/>
      <c r="C1533" s="280"/>
      <c r="D1533" s="280"/>
      <c r="E1533" s="280"/>
      <c r="F1533" s="235"/>
    </row>
    <row r="1534" spans="1:6" ht="12.75">
      <c r="A1534" s="166">
        <v>6</v>
      </c>
      <c r="B1534" s="39"/>
      <c r="C1534" s="280"/>
      <c r="D1534" s="280"/>
      <c r="E1534" s="280"/>
      <c r="F1534" s="235"/>
    </row>
    <row r="1535" spans="1:6" ht="12.75">
      <c r="A1535" s="166">
        <v>7</v>
      </c>
      <c r="B1535" s="39"/>
      <c r="C1535" s="280"/>
      <c r="D1535" s="280"/>
      <c r="E1535" s="280"/>
      <c r="F1535" s="235"/>
    </row>
    <row r="1536" spans="1:6" ht="12.75">
      <c r="A1536" s="166">
        <v>8</v>
      </c>
      <c r="B1536" s="39"/>
      <c r="C1536" s="280"/>
      <c r="D1536" s="280"/>
      <c r="E1536" s="280"/>
      <c r="F1536" s="235"/>
    </row>
    <row r="1537" spans="1:6" ht="12.75">
      <c r="A1537" s="166">
        <v>9</v>
      </c>
      <c r="B1537" s="39"/>
      <c r="C1537" s="280"/>
      <c r="D1537" s="280"/>
      <c r="E1537" s="280"/>
      <c r="F1537" s="235"/>
    </row>
    <row r="1538" spans="1:6" ht="13.5" thickBot="1">
      <c r="A1538" s="167">
        <v>10</v>
      </c>
      <c r="B1538" s="143"/>
      <c r="C1538" s="281"/>
      <c r="D1538" s="281"/>
      <c r="E1538" s="281"/>
      <c r="F1538" s="237"/>
    </row>
    <row r="1539" spans="1:6" ht="14.25" thickBot="1" thickTop="1">
      <c r="A1539" s="639" t="s">
        <v>309</v>
      </c>
      <c r="B1539" s="640"/>
      <c r="C1539" s="282">
        <f>SUM(C1529:C1538)</f>
        <v>0</v>
      </c>
      <c r="D1539" s="282">
        <f>SUM(D1529:D1538)</f>
        <v>0</v>
      </c>
      <c r="E1539" s="282">
        <f>SUM(E1529:E1538)</f>
        <v>0</v>
      </c>
      <c r="F1539" s="283">
        <f>SUM(F1529:F1538)</f>
        <v>0</v>
      </c>
    </row>
    <row r="1540" spans="1:6" ht="13.5" thickTop="1">
      <c r="A1540" s="5"/>
      <c r="B1540" s="5"/>
      <c r="C1540" s="72"/>
      <c r="D1540" s="72"/>
      <c r="E1540" s="72"/>
      <c r="F1540" s="72"/>
    </row>
    <row r="1541" spans="1:6" ht="12.75">
      <c r="A1541" s="5"/>
      <c r="B1541" s="5"/>
      <c r="C1541" s="72"/>
      <c r="D1541" s="72"/>
      <c r="E1541" s="72"/>
      <c r="F1541" s="72"/>
    </row>
    <row r="1542" spans="1:6" ht="12.75">
      <c r="A1542" s="5"/>
      <c r="B1542" s="5"/>
      <c r="C1542" s="72"/>
      <c r="D1542" s="72"/>
      <c r="E1542" s="72"/>
      <c r="F1542" s="72"/>
    </row>
    <row r="1543" spans="1:6" ht="12.75">
      <c r="A1543" s="5"/>
      <c r="B1543" s="5"/>
      <c r="C1543" s="72"/>
      <c r="D1543" s="72"/>
      <c r="E1543" s="72"/>
      <c r="F1543" s="72"/>
    </row>
    <row r="1544" spans="1:6" ht="12.75">
      <c r="A1544" s="5"/>
      <c r="B1544" s="5"/>
      <c r="C1544" s="72"/>
      <c r="D1544" s="72"/>
      <c r="E1544" s="72"/>
      <c r="F1544" s="72"/>
    </row>
    <row r="1545" spans="1:6" ht="12.75">
      <c r="A1545" s="5"/>
      <c r="B1545" s="5"/>
      <c r="C1545" s="72"/>
      <c r="D1545" s="72"/>
      <c r="E1545" s="72"/>
      <c r="F1545" s="72"/>
    </row>
    <row r="1546" spans="1:6" ht="12.75">
      <c r="A1546" s="5"/>
      <c r="B1546" s="5"/>
      <c r="C1546" s="72"/>
      <c r="D1546" s="72"/>
      <c r="E1546" s="72"/>
      <c r="F1546" s="72"/>
    </row>
    <row r="1547" spans="1:6" ht="13.5" thickBot="1">
      <c r="A1547" s="72"/>
      <c r="B1547" s="6"/>
      <c r="C1547" s="6"/>
      <c r="D1547" s="6"/>
      <c r="E1547" s="6"/>
      <c r="F1547" s="6"/>
    </row>
    <row r="1548" spans="1:6" ht="17.25" thickBot="1" thickTop="1">
      <c r="A1548" s="311"/>
      <c r="B1548" s="312" t="s">
        <v>310</v>
      </c>
      <c r="C1548" s="298" t="s">
        <v>164</v>
      </c>
      <c r="D1548" s="298" t="s">
        <v>164</v>
      </c>
      <c r="E1548" s="298" t="s">
        <v>165</v>
      </c>
      <c r="F1548" s="299" t="s">
        <v>166</v>
      </c>
    </row>
    <row r="1549" spans="1:6" ht="13.5" thickTop="1">
      <c r="A1549" s="164">
        <v>1</v>
      </c>
      <c r="B1549" s="303"/>
      <c r="C1549" s="284"/>
      <c r="D1549" s="284"/>
      <c r="E1549" s="284"/>
      <c r="F1549" s="233"/>
    </row>
    <row r="1550" spans="1:6" ht="12.75">
      <c r="A1550" s="166">
        <v>2</v>
      </c>
      <c r="B1550" s="39"/>
      <c r="C1550" s="280"/>
      <c r="D1550" s="280"/>
      <c r="E1550" s="280"/>
      <c r="F1550" s="235"/>
    </row>
    <row r="1551" spans="1:6" ht="12.75">
      <c r="A1551" s="166">
        <v>3</v>
      </c>
      <c r="B1551" s="39"/>
      <c r="C1551" s="280"/>
      <c r="D1551" s="280"/>
      <c r="E1551" s="280"/>
      <c r="F1551" s="235"/>
    </row>
    <row r="1552" spans="1:6" ht="12.75">
      <c r="A1552" s="166">
        <v>4</v>
      </c>
      <c r="B1552" s="39"/>
      <c r="C1552" s="280"/>
      <c r="D1552" s="280"/>
      <c r="E1552" s="280"/>
      <c r="F1552" s="235"/>
    </row>
    <row r="1553" spans="1:6" ht="12.75">
      <c r="A1553" s="166">
        <v>5</v>
      </c>
      <c r="B1553" s="39"/>
      <c r="C1553" s="280"/>
      <c r="D1553" s="280"/>
      <c r="E1553" s="280"/>
      <c r="F1553" s="235"/>
    </row>
    <row r="1554" spans="1:6" ht="12.75">
      <c r="A1554" s="166">
        <v>6</v>
      </c>
      <c r="B1554" s="39"/>
      <c r="C1554" s="280"/>
      <c r="D1554" s="280"/>
      <c r="E1554" s="280"/>
      <c r="F1554" s="235"/>
    </row>
    <row r="1555" spans="1:6" ht="12.75">
      <c r="A1555" s="166">
        <v>7</v>
      </c>
      <c r="B1555" s="39"/>
      <c r="C1555" s="280"/>
      <c r="D1555" s="280"/>
      <c r="E1555" s="280"/>
      <c r="F1555" s="235"/>
    </row>
    <row r="1556" spans="1:6" ht="12.75">
      <c r="A1556" s="166">
        <v>8</v>
      </c>
      <c r="B1556" s="39"/>
      <c r="C1556" s="280"/>
      <c r="D1556" s="280"/>
      <c r="E1556" s="280"/>
      <c r="F1556" s="235"/>
    </row>
    <row r="1557" spans="1:6" ht="12.75">
      <c r="A1557" s="166">
        <v>9</v>
      </c>
      <c r="B1557" s="39"/>
      <c r="C1557" s="280"/>
      <c r="D1557" s="280"/>
      <c r="E1557" s="280"/>
      <c r="F1557" s="235"/>
    </row>
    <row r="1558" spans="1:6" ht="13.5" thickBot="1">
      <c r="A1558" s="167">
        <v>10</v>
      </c>
      <c r="B1558" s="143"/>
      <c r="C1558" s="281"/>
      <c r="D1558" s="281"/>
      <c r="E1558" s="281"/>
      <c r="F1558" s="237"/>
    </row>
    <row r="1559" spans="1:6" ht="14.25" thickBot="1" thickTop="1">
      <c r="A1559" s="639" t="s">
        <v>312</v>
      </c>
      <c r="B1559" s="640"/>
      <c r="C1559" s="282">
        <f>SUM(C1549:C1558)</f>
        <v>0</v>
      </c>
      <c r="D1559" s="282">
        <f>SUM(D1549:D1558)</f>
        <v>0</v>
      </c>
      <c r="E1559" s="282">
        <f>SUM(E1549:E1558)</f>
        <v>0</v>
      </c>
      <c r="F1559" s="283">
        <f>SUM(F1549:F1558)</f>
        <v>0</v>
      </c>
    </row>
    <row r="1560" spans="1:6" ht="14.25" thickBot="1" thickTop="1">
      <c r="A1560" s="72"/>
      <c r="B1560" s="6"/>
      <c r="C1560" s="6"/>
      <c r="D1560" s="6"/>
      <c r="E1560" s="6"/>
      <c r="F1560" s="6"/>
    </row>
    <row r="1561" spans="1:6" ht="17.25" thickBot="1" thickTop="1">
      <c r="A1561" s="311"/>
      <c r="B1561" s="312" t="s">
        <v>311</v>
      </c>
      <c r="C1561" s="298" t="s">
        <v>164</v>
      </c>
      <c r="D1561" s="298" t="s">
        <v>164</v>
      </c>
      <c r="E1561" s="298" t="s">
        <v>165</v>
      </c>
      <c r="F1561" s="299" t="s">
        <v>166</v>
      </c>
    </row>
    <row r="1562" spans="1:6" ht="13.5" thickTop="1">
      <c r="A1562" s="164">
        <v>1</v>
      </c>
      <c r="B1562" s="303"/>
      <c r="C1562" s="284"/>
      <c r="D1562" s="284"/>
      <c r="E1562" s="284"/>
      <c r="F1562" s="233"/>
    </row>
    <row r="1563" spans="1:6" ht="12.75">
      <c r="A1563" s="166">
        <v>2</v>
      </c>
      <c r="B1563" s="39"/>
      <c r="C1563" s="280"/>
      <c r="D1563" s="280"/>
      <c r="E1563" s="280"/>
      <c r="F1563" s="235"/>
    </row>
    <row r="1564" spans="1:6" ht="12.75">
      <c r="A1564" s="166">
        <v>3</v>
      </c>
      <c r="B1564" s="39"/>
      <c r="C1564" s="280"/>
      <c r="D1564" s="280"/>
      <c r="E1564" s="280"/>
      <c r="F1564" s="235"/>
    </row>
    <row r="1565" spans="1:6" ht="12.75">
      <c r="A1565" s="166">
        <v>4</v>
      </c>
      <c r="B1565" s="39"/>
      <c r="C1565" s="280"/>
      <c r="D1565" s="280"/>
      <c r="E1565" s="280"/>
      <c r="F1565" s="235"/>
    </row>
    <row r="1566" spans="1:6" ht="12.75">
      <c r="A1566" s="166">
        <v>5</v>
      </c>
      <c r="B1566" s="39"/>
      <c r="C1566" s="280"/>
      <c r="D1566" s="280"/>
      <c r="E1566" s="280"/>
      <c r="F1566" s="235"/>
    </row>
    <row r="1567" spans="1:6" ht="12.75">
      <c r="A1567" s="166">
        <v>6</v>
      </c>
      <c r="B1567" s="39"/>
      <c r="C1567" s="280"/>
      <c r="D1567" s="280"/>
      <c r="E1567" s="280"/>
      <c r="F1567" s="235"/>
    </row>
    <row r="1568" spans="1:6" ht="12.75">
      <c r="A1568" s="166">
        <v>7</v>
      </c>
      <c r="B1568" s="39"/>
      <c r="C1568" s="280"/>
      <c r="D1568" s="280"/>
      <c r="E1568" s="280"/>
      <c r="F1568" s="235"/>
    </row>
    <row r="1569" spans="1:6" ht="12.75">
      <c r="A1569" s="166">
        <v>8</v>
      </c>
      <c r="B1569" s="39"/>
      <c r="C1569" s="280"/>
      <c r="D1569" s="280"/>
      <c r="E1569" s="280"/>
      <c r="F1569" s="235"/>
    </row>
    <row r="1570" spans="1:6" ht="12.75">
      <c r="A1570" s="166">
        <v>9</v>
      </c>
      <c r="B1570" s="39"/>
      <c r="C1570" s="280"/>
      <c r="D1570" s="280"/>
      <c r="E1570" s="280"/>
      <c r="F1570" s="235"/>
    </row>
    <row r="1571" spans="1:6" ht="13.5" thickBot="1">
      <c r="A1571" s="167">
        <v>10</v>
      </c>
      <c r="B1571" s="143"/>
      <c r="C1571" s="281"/>
      <c r="D1571" s="281"/>
      <c r="E1571" s="281"/>
      <c r="F1571" s="237"/>
    </row>
    <row r="1572" spans="1:6" ht="14.25" thickBot="1" thickTop="1">
      <c r="A1572" s="683" t="s">
        <v>313</v>
      </c>
      <c r="B1572" s="684"/>
      <c r="C1572" s="282">
        <f>SUM(C1562:C1571)</f>
        <v>0</v>
      </c>
      <c r="D1572" s="282">
        <f>SUM(D1562:D1571)</f>
        <v>0</v>
      </c>
      <c r="E1572" s="282">
        <f>SUM(E1562:E1571)</f>
        <v>0</v>
      </c>
      <c r="F1572" s="283">
        <f>SUM(F1562:F1571)</f>
        <v>0</v>
      </c>
    </row>
    <row r="1573" spans="1:6" ht="14.25" thickBot="1" thickTop="1">
      <c r="A1573" s="72"/>
      <c r="B1573" s="6"/>
      <c r="C1573" s="6"/>
      <c r="D1573" s="6"/>
      <c r="E1573" s="6"/>
      <c r="F1573" s="6"/>
    </row>
    <row r="1574" spans="1:6" ht="14.25" thickBot="1" thickTop="1">
      <c r="A1574" s="679" t="s">
        <v>370</v>
      </c>
      <c r="B1574" s="680"/>
      <c r="C1574" s="330">
        <f>C1526+C1539+C1559+C1572</f>
        <v>0</v>
      </c>
      <c r="D1574" s="330">
        <f>D1526+D1539+D1559+D1572</f>
        <v>0</v>
      </c>
      <c r="E1574" s="330">
        <f>E1526+E1539+E1559+E1572</f>
        <v>0</v>
      </c>
      <c r="F1574" s="331">
        <f>F1526+F1539+F1559+F1572</f>
        <v>0</v>
      </c>
    </row>
    <row r="1575" spans="1:6" ht="14.25" thickBot="1" thickTop="1">
      <c r="A1575" s="681" t="s">
        <v>145</v>
      </c>
      <c r="B1575" s="682"/>
      <c r="C1575" s="332">
        <f>IF(C1510&gt;C1574,C1510-C1574,0)</f>
        <v>0</v>
      </c>
      <c r="D1575" s="332">
        <f>IF(D1510&gt;D1574,D1510-D1574,0)</f>
        <v>0</v>
      </c>
      <c r="E1575" s="332">
        <f>IF(E1510&gt;E1574,E1510-E1574,0)</f>
        <v>0</v>
      </c>
      <c r="F1575" s="333">
        <f>IF(F1510&gt;F1574,F1510-F1574,0)</f>
        <v>0</v>
      </c>
    </row>
    <row r="1576" spans="1:6" ht="14.25" thickBot="1" thickTop="1">
      <c r="A1576" s="675" t="s">
        <v>369</v>
      </c>
      <c r="B1576" s="676"/>
      <c r="C1576" s="334">
        <f>C1574+C1575</f>
        <v>0</v>
      </c>
      <c r="D1576" s="334">
        <f>D1574+D1575</f>
        <v>0</v>
      </c>
      <c r="E1576" s="334">
        <f>E1574+E1575</f>
        <v>0</v>
      </c>
      <c r="F1576" s="335">
        <f>F1574+F1575</f>
        <v>0</v>
      </c>
    </row>
    <row r="1577" ht="13.5" thickTop="1"/>
  </sheetData>
  <sheetProtection password="CA7D" sheet="1" objects="1" scenarios="1" formatCells="0" formatColumns="0" formatRows="0" insertColumns="0" insertRows="0" deleteColumns="0" deleteRows="0" selectLockedCells="1" sort="0"/>
  <mergeCells count="183">
    <mergeCell ref="A1:B1"/>
    <mergeCell ref="A106:F106"/>
    <mergeCell ref="C107:F107"/>
    <mergeCell ref="C1:E1"/>
    <mergeCell ref="A2:F2"/>
    <mergeCell ref="A4:F4"/>
    <mergeCell ref="C5:F5"/>
    <mergeCell ref="A33:B33"/>
    <mergeCell ref="A46:B46"/>
    <mergeCell ref="A61:B61"/>
    <mergeCell ref="A18:B18"/>
    <mergeCell ref="A17:B17"/>
    <mergeCell ref="A121:B121"/>
    <mergeCell ref="A135:B135"/>
    <mergeCell ref="A148:B148"/>
    <mergeCell ref="A76:B76"/>
    <mergeCell ref="A19:B19"/>
    <mergeCell ref="A78:B78"/>
    <mergeCell ref="A74:B74"/>
    <mergeCell ref="A119:B119"/>
    <mergeCell ref="A120:B120"/>
    <mergeCell ref="A77:B77"/>
    <mergeCell ref="A168:B168"/>
    <mergeCell ref="A181:B181"/>
    <mergeCell ref="A183:B183"/>
    <mergeCell ref="A184:B184"/>
    <mergeCell ref="A185:B185"/>
    <mergeCell ref="A213:F213"/>
    <mergeCell ref="C214:F214"/>
    <mergeCell ref="A226:B226"/>
    <mergeCell ref="A227:B227"/>
    <mergeCell ref="A228:B228"/>
    <mergeCell ref="A242:B242"/>
    <mergeCell ref="A255:B255"/>
    <mergeCell ref="A275:B275"/>
    <mergeCell ref="A288:B288"/>
    <mergeCell ref="A290:B290"/>
    <mergeCell ref="A291:B291"/>
    <mergeCell ref="A292:B292"/>
    <mergeCell ref="A320:F320"/>
    <mergeCell ref="C321:F321"/>
    <mergeCell ref="A333:B333"/>
    <mergeCell ref="A334:B334"/>
    <mergeCell ref="A335:B335"/>
    <mergeCell ref="A349:B349"/>
    <mergeCell ref="A362:B362"/>
    <mergeCell ref="A382:B382"/>
    <mergeCell ref="A395:B395"/>
    <mergeCell ref="A397:B397"/>
    <mergeCell ref="A398:B398"/>
    <mergeCell ref="A399:B399"/>
    <mergeCell ref="A427:F427"/>
    <mergeCell ref="C428:F428"/>
    <mergeCell ref="A440:B440"/>
    <mergeCell ref="A441:B441"/>
    <mergeCell ref="A442:B442"/>
    <mergeCell ref="A456:B456"/>
    <mergeCell ref="A469:B469"/>
    <mergeCell ref="A489:B489"/>
    <mergeCell ref="A502:B502"/>
    <mergeCell ref="A504:B504"/>
    <mergeCell ref="A505:B505"/>
    <mergeCell ref="A506:B506"/>
    <mergeCell ref="A534:F534"/>
    <mergeCell ref="C535:F535"/>
    <mergeCell ref="A547:B547"/>
    <mergeCell ref="A548:B548"/>
    <mergeCell ref="A549:B549"/>
    <mergeCell ref="A563:B563"/>
    <mergeCell ref="A576:B576"/>
    <mergeCell ref="A596:B596"/>
    <mergeCell ref="A609:B609"/>
    <mergeCell ref="A611:B611"/>
    <mergeCell ref="A612:B612"/>
    <mergeCell ref="A613:B613"/>
    <mergeCell ref="A641:F641"/>
    <mergeCell ref="C642:F642"/>
    <mergeCell ref="A654:B654"/>
    <mergeCell ref="A655:B655"/>
    <mergeCell ref="A656:B656"/>
    <mergeCell ref="A670:B670"/>
    <mergeCell ref="A683:B683"/>
    <mergeCell ref="A703:B703"/>
    <mergeCell ref="A716:B716"/>
    <mergeCell ref="A718:B718"/>
    <mergeCell ref="A719:B719"/>
    <mergeCell ref="A720:B720"/>
    <mergeCell ref="A748:F748"/>
    <mergeCell ref="C749:F749"/>
    <mergeCell ref="A761:B761"/>
    <mergeCell ref="A762:B762"/>
    <mergeCell ref="A763:B763"/>
    <mergeCell ref="A777:B777"/>
    <mergeCell ref="A790:B790"/>
    <mergeCell ref="A810:B810"/>
    <mergeCell ref="A823:B823"/>
    <mergeCell ref="A825:B825"/>
    <mergeCell ref="A826:B826"/>
    <mergeCell ref="A827:B827"/>
    <mergeCell ref="A855:F855"/>
    <mergeCell ref="C856:F856"/>
    <mergeCell ref="A868:B868"/>
    <mergeCell ref="A869:B869"/>
    <mergeCell ref="A870:B870"/>
    <mergeCell ref="A884:B884"/>
    <mergeCell ref="A897:B897"/>
    <mergeCell ref="A917:B917"/>
    <mergeCell ref="A930:B930"/>
    <mergeCell ref="A932:B932"/>
    <mergeCell ref="A933:B933"/>
    <mergeCell ref="A934:B934"/>
    <mergeCell ref="A962:F962"/>
    <mergeCell ref="C963:F963"/>
    <mergeCell ref="A975:B975"/>
    <mergeCell ref="A976:B976"/>
    <mergeCell ref="A977:B977"/>
    <mergeCell ref="A991:B991"/>
    <mergeCell ref="A1004:B1004"/>
    <mergeCell ref="A1024:B1024"/>
    <mergeCell ref="A1037:B1037"/>
    <mergeCell ref="A1039:B1039"/>
    <mergeCell ref="A1040:B1040"/>
    <mergeCell ref="A1041:B1041"/>
    <mergeCell ref="A1069:F1069"/>
    <mergeCell ref="C1070:F1070"/>
    <mergeCell ref="A1082:B1082"/>
    <mergeCell ref="A1083:B1083"/>
    <mergeCell ref="A1084:B1084"/>
    <mergeCell ref="A1098:B1098"/>
    <mergeCell ref="A1111:B1111"/>
    <mergeCell ref="A1131:B1131"/>
    <mergeCell ref="A1144:B1144"/>
    <mergeCell ref="A1146:B1146"/>
    <mergeCell ref="A1147:B1147"/>
    <mergeCell ref="A1148:B1148"/>
    <mergeCell ref="A1176:F1176"/>
    <mergeCell ref="C1177:F1177"/>
    <mergeCell ref="A1189:B1189"/>
    <mergeCell ref="A1190:B1190"/>
    <mergeCell ref="A1191:B1191"/>
    <mergeCell ref="A1205:B1205"/>
    <mergeCell ref="A1218:B1218"/>
    <mergeCell ref="A1238:B1238"/>
    <mergeCell ref="A1251:B1251"/>
    <mergeCell ref="A1253:B1253"/>
    <mergeCell ref="A1254:B1254"/>
    <mergeCell ref="A1255:B1255"/>
    <mergeCell ref="A1283:F1283"/>
    <mergeCell ref="C1284:F1284"/>
    <mergeCell ref="A1296:B1296"/>
    <mergeCell ref="A1297:B1297"/>
    <mergeCell ref="A1298:B1298"/>
    <mergeCell ref="A1312:B1312"/>
    <mergeCell ref="A1325:B1325"/>
    <mergeCell ref="A1345:B1345"/>
    <mergeCell ref="A1358:B1358"/>
    <mergeCell ref="A1360:B1360"/>
    <mergeCell ref="A1361:B1361"/>
    <mergeCell ref="A1362:B1362"/>
    <mergeCell ref="A1390:F1390"/>
    <mergeCell ref="C1391:F1391"/>
    <mergeCell ref="A1403:B1403"/>
    <mergeCell ref="A1404:B1404"/>
    <mergeCell ref="A1405:B1405"/>
    <mergeCell ref="A1419:B1419"/>
    <mergeCell ref="A1432:B1432"/>
    <mergeCell ref="A1539:B1539"/>
    <mergeCell ref="A1452:B1452"/>
    <mergeCell ref="A1465:B1465"/>
    <mergeCell ref="A1467:B1467"/>
    <mergeCell ref="A1468:B1468"/>
    <mergeCell ref="A1469:B1469"/>
    <mergeCell ref="A1497:F1497"/>
    <mergeCell ref="A1576:B1576"/>
    <mergeCell ref="C1498:F1498"/>
    <mergeCell ref="A1510:B1510"/>
    <mergeCell ref="A1511:B1511"/>
    <mergeCell ref="A1512:B1512"/>
    <mergeCell ref="A1526:B1526"/>
    <mergeCell ref="A1559:B1559"/>
    <mergeCell ref="A1572:B1572"/>
    <mergeCell ref="A1574:B1574"/>
    <mergeCell ref="A1575:B1575"/>
  </mergeCells>
  <printOptions/>
  <pageMargins left="0.75" right="0.75" top="1" bottom="1" header="0.5" footer="0.5"/>
  <pageSetup horizontalDpi="300" verticalDpi="300" orientation="portrait" paperSize="9" scale="86" r:id="rId1"/>
  <rowBreaks count="17" manualBreakCount="17">
    <brk id="48" max="255" man="1"/>
    <brk id="103" max="255" man="1"/>
    <brk id="155" max="255" man="1"/>
    <brk id="211" max="255" man="1"/>
    <brk id="262" max="255" man="1"/>
    <brk id="369" max="255" man="1"/>
    <brk id="476" max="255" man="1"/>
    <brk id="583" max="255" man="1"/>
    <brk id="690" max="255" man="1"/>
    <brk id="797" max="255" man="1"/>
    <brk id="904" max="255" man="1"/>
    <brk id="1011" max="255" man="1"/>
    <brk id="1118" max="255" man="1"/>
    <brk id="1225" max="255" man="1"/>
    <brk id="1332" max="255" man="1"/>
    <brk id="1439" max="255" man="1"/>
    <brk id="15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P20"/>
  <sheetViews>
    <sheetView showGridLines="0" rightToLeft="1" zoomScalePageLayoutView="0" workbookViewId="0" topLeftCell="B1">
      <selection activeCell="C8" sqref="C8"/>
    </sheetView>
  </sheetViews>
  <sheetFormatPr defaultColWidth="9.140625" defaultRowHeight="12.75"/>
  <cols>
    <col min="3" max="3" width="20.57421875" style="0" customWidth="1"/>
    <col min="5" max="5" width="5.57421875" style="0" customWidth="1"/>
    <col min="7" max="7" width="9.00390625" style="0" customWidth="1"/>
    <col min="8" max="8" width="2.00390625" style="0" hidden="1" customWidth="1"/>
    <col min="9" max="9" width="9.140625" style="0" hidden="1" customWidth="1"/>
    <col min="12" max="12" width="3.140625" style="0" customWidth="1"/>
    <col min="13" max="13" width="9.140625" style="0" hidden="1" customWidth="1"/>
    <col min="15" max="15" width="6.421875" style="0" customWidth="1"/>
    <col min="16" max="16" width="6.28125" style="0" customWidth="1"/>
  </cols>
  <sheetData>
    <row r="1" ht="13.5" thickBot="1"/>
    <row r="2" spans="2:15" ht="13.5" customHeight="1" thickTop="1">
      <c r="B2" s="704" t="s">
        <v>304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6"/>
    </row>
    <row r="3" spans="2:15" ht="13.5" customHeight="1" thickBot="1">
      <c r="B3" s="707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9"/>
    </row>
    <row r="4" spans="1:16" ht="16.5" customHeight="1" thickBot="1" thickTop="1">
      <c r="A4" s="94" t="s">
        <v>301</v>
      </c>
      <c r="B4" s="720" t="s">
        <v>302</v>
      </c>
      <c r="C4" s="720"/>
      <c r="D4" s="110" t="s">
        <v>303</v>
      </c>
      <c r="E4" s="110"/>
      <c r="F4" s="716" t="s">
        <v>371</v>
      </c>
      <c r="G4" s="717"/>
      <c r="H4" s="717"/>
      <c r="I4" s="717"/>
      <c r="J4" s="714" t="s">
        <v>372</v>
      </c>
      <c r="K4" s="714"/>
      <c r="L4" s="714"/>
      <c r="M4" s="714"/>
      <c r="N4" s="714" t="s">
        <v>373</v>
      </c>
      <c r="O4" s="714"/>
      <c r="P4" s="714"/>
    </row>
    <row r="5" spans="1:16" ht="13.5" thickTop="1">
      <c r="A5" s="222">
        <v>1</v>
      </c>
      <c r="B5" s="722"/>
      <c r="C5" s="722"/>
      <c r="D5" s="721"/>
      <c r="E5" s="721"/>
      <c r="F5" s="715">
        <f>'موازنة انمائية'!C17</f>
        <v>0</v>
      </c>
      <c r="G5" s="715"/>
      <c r="H5" s="715"/>
      <c r="I5" s="715"/>
      <c r="J5" s="715">
        <f>'موازنة انمائية'!C76</f>
        <v>0</v>
      </c>
      <c r="K5" s="715"/>
      <c r="L5" s="715"/>
      <c r="M5" s="715"/>
      <c r="N5" s="710">
        <f>'موازنة انمائية'!C18</f>
        <v>0</v>
      </c>
      <c r="O5" s="711"/>
      <c r="P5" s="712"/>
    </row>
    <row r="6" spans="1:16" ht="12.75">
      <c r="A6" s="223">
        <v>2</v>
      </c>
      <c r="B6" s="703"/>
      <c r="C6" s="703"/>
      <c r="D6" s="713"/>
      <c r="E6" s="713"/>
      <c r="F6" s="718">
        <f>'موازنة انمائية'!C119</f>
        <v>0</v>
      </c>
      <c r="G6" s="718"/>
      <c r="H6" s="718"/>
      <c r="I6" s="718"/>
      <c r="J6" s="718">
        <f>'موازنة انمائية'!C183</f>
        <v>0</v>
      </c>
      <c r="K6" s="718"/>
      <c r="L6" s="718"/>
      <c r="M6" s="718"/>
      <c r="N6" s="697">
        <f>'موازنة انمائية'!C120</f>
        <v>0</v>
      </c>
      <c r="O6" s="698"/>
      <c r="P6" s="699"/>
    </row>
    <row r="7" spans="1:16" ht="12.75">
      <c r="A7" s="223">
        <v>3</v>
      </c>
      <c r="B7" s="703"/>
      <c r="C7" s="703"/>
      <c r="D7" s="713"/>
      <c r="E7" s="713"/>
      <c r="F7" s="718">
        <f>'موازنة انمائية'!C226</f>
        <v>0</v>
      </c>
      <c r="G7" s="718"/>
      <c r="H7" s="718"/>
      <c r="I7" s="718"/>
      <c r="J7" s="718">
        <f>'موازنة انمائية'!C290</f>
        <v>0</v>
      </c>
      <c r="K7" s="718"/>
      <c r="L7" s="718"/>
      <c r="M7" s="718"/>
      <c r="N7" s="697">
        <f>'موازنة انمائية'!C227</f>
        <v>0</v>
      </c>
      <c r="O7" s="698"/>
      <c r="P7" s="699"/>
    </row>
    <row r="8" spans="1:16" ht="12.75">
      <c r="A8" s="223">
        <v>4</v>
      </c>
      <c r="B8" s="703"/>
      <c r="C8" s="703"/>
      <c r="D8" s="713"/>
      <c r="E8" s="713"/>
      <c r="F8" s="718">
        <f>'موازنة انمائية'!C333</f>
        <v>0</v>
      </c>
      <c r="G8" s="718"/>
      <c r="H8" s="718"/>
      <c r="I8" s="718"/>
      <c r="J8" s="718">
        <f>'موازنة انمائية'!C397</f>
        <v>0</v>
      </c>
      <c r="K8" s="718"/>
      <c r="L8" s="718"/>
      <c r="M8" s="718"/>
      <c r="N8" s="697">
        <f>'موازنة انمائية'!C334</f>
        <v>0</v>
      </c>
      <c r="O8" s="698"/>
      <c r="P8" s="699"/>
    </row>
    <row r="9" spans="1:16" ht="12.75">
      <c r="A9" s="223">
        <v>5</v>
      </c>
      <c r="B9" s="703"/>
      <c r="C9" s="703"/>
      <c r="D9" s="713"/>
      <c r="E9" s="713"/>
      <c r="F9" s="718">
        <f>'موازنة انمائية'!C440</f>
        <v>0</v>
      </c>
      <c r="G9" s="718"/>
      <c r="H9" s="718"/>
      <c r="I9" s="718"/>
      <c r="J9" s="718">
        <f>'موازنة انمائية'!C504</f>
        <v>0</v>
      </c>
      <c r="K9" s="718"/>
      <c r="L9" s="718"/>
      <c r="M9" s="718"/>
      <c r="N9" s="697">
        <f>'موازنة انمائية'!C441</f>
        <v>0</v>
      </c>
      <c r="O9" s="698"/>
      <c r="P9" s="699"/>
    </row>
    <row r="10" spans="1:16" ht="12.75">
      <c r="A10" s="223">
        <v>6</v>
      </c>
      <c r="B10" s="703"/>
      <c r="C10" s="703"/>
      <c r="D10" s="713"/>
      <c r="E10" s="713"/>
      <c r="F10" s="718">
        <f>'موازنة انمائية'!C547</f>
        <v>0</v>
      </c>
      <c r="G10" s="718"/>
      <c r="H10" s="718"/>
      <c r="I10" s="718"/>
      <c r="J10" s="718">
        <f>'موازنة انمائية'!C611</f>
        <v>0</v>
      </c>
      <c r="K10" s="718"/>
      <c r="L10" s="718"/>
      <c r="M10" s="718"/>
      <c r="N10" s="697">
        <f>'موازنة انمائية'!C548</f>
        <v>0</v>
      </c>
      <c r="O10" s="698"/>
      <c r="P10" s="699"/>
    </row>
    <row r="11" spans="1:16" ht="12.75">
      <c r="A11" s="223">
        <v>7</v>
      </c>
      <c r="B11" s="35"/>
      <c r="C11" s="35"/>
      <c r="D11" s="713"/>
      <c r="E11" s="713"/>
      <c r="F11" s="718">
        <f>'موازنة انمائية'!C654</f>
        <v>0</v>
      </c>
      <c r="G11" s="718"/>
      <c r="H11" s="718"/>
      <c r="I11" s="718"/>
      <c r="J11" s="718">
        <f>'موازنة انمائية'!C718</f>
        <v>0</v>
      </c>
      <c r="K11" s="718"/>
      <c r="L11" s="718"/>
      <c r="M11" s="718"/>
      <c r="N11" s="697">
        <f>'موازنة انمائية'!C655</f>
        <v>0</v>
      </c>
      <c r="O11" s="698"/>
      <c r="P11" s="699"/>
    </row>
    <row r="12" spans="1:16" ht="12.75">
      <c r="A12" s="223">
        <v>8</v>
      </c>
      <c r="B12" s="703"/>
      <c r="C12" s="703"/>
      <c r="D12" s="713"/>
      <c r="E12" s="713"/>
      <c r="F12" s="718">
        <f>'موازنة انمائية'!C761</f>
        <v>0</v>
      </c>
      <c r="G12" s="718"/>
      <c r="H12" s="718"/>
      <c r="I12" s="718"/>
      <c r="J12" s="718">
        <f>'موازنة انمائية'!C825</f>
        <v>0</v>
      </c>
      <c r="K12" s="718"/>
      <c r="L12" s="718"/>
      <c r="M12" s="718"/>
      <c r="N12" s="697">
        <f>'موازنة انمائية'!C762</f>
        <v>0</v>
      </c>
      <c r="O12" s="698"/>
      <c r="P12" s="699"/>
    </row>
    <row r="13" spans="1:16" ht="12.75">
      <c r="A13" s="223">
        <v>9</v>
      </c>
      <c r="B13" s="703"/>
      <c r="C13" s="703"/>
      <c r="D13" s="713"/>
      <c r="E13" s="713"/>
      <c r="F13" s="718">
        <f>'موازنة انمائية'!C868</f>
        <v>0</v>
      </c>
      <c r="G13" s="718"/>
      <c r="H13" s="718"/>
      <c r="I13" s="718"/>
      <c r="J13" s="718">
        <f>'موازنة انمائية'!C932</f>
        <v>0</v>
      </c>
      <c r="K13" s="718"/>
      <c r="L13" s="718"/>
      <c r="M13" s="718"/>
      <c r="N13" s="697">
        <f>'موازنة انمائية'!C869</f>
        <v>0</v>
      </c>
      <c r="O13" s="698"/>
      <c r="P13" s="699"/>
    </row>
    <row r="14" spans="1:16" ht="12.75">
      <c r="A14" s="223">
        <v>10</v>
      </c>
      <c r="B14" s="703"/>
      <c r="C14" s="703"/>
      <c r="D14" s="713"/>
      <c r="E14" s="713"/>
      <c r="F14" s="718">
        <f>'موازنة انمائية'!C975</f>
        <v>0</v>
      </c>
      <c r="G14" s="718"/>
      <c r="H14" s="718"/>
      <c r="I14" s="718"/>
      <c r="J14" s="718">
        <f>'موازنة انمائية'!C1039</f>
        <v>0</v>
      </c>
      <c r="K14" s="718"/>
      <c r="L14" s="718"/>
      <c r="M14" s="718"/>
      <c r="N14" s="697">
        <f>'موازنة انمائية'!C976</f>
        <v>0</v>
      </c>
      <c r="O14" s="698"/>
      <c r="P14" s="699"/>
    </row>
    <row r="15" spans="1:16" ht="12.75">
      <c r="A15" s="223">
        <v>11</v>
      </c>
      <c r="B15" s="703"/>
      <c r="C15" s="703"/>
      <c r="D15" s="713"/>
      <c r="E15" s="713"/>
      <c r="F15" s="718">
        <f>'موازنة انمائية'!C1082</f>
        <v>0</v>
      </c>
      <c r="G15" s="718"/>
      <c r="H15" s="718"/>
      <c r="I15" s="718"/>
      <c r="J15" s="718">
        <f>'موازنة انمائية'!C1146</f>
        <v>0</v>
      </c>
      <c r="K15" s="718"/>
      <c r="L15" s="718"/>
      <c r="M15" s="718"/>
      <c r="N15" s="697">
        <f>'موازنة انمائية'!C1083</f>
        <v>0</v>
      </c>
      <c r="O15" s="698"/>
      <c r="P15" s="699"/>
    </row>
    <row r="16" spans="1:16" ht="12.75">
      <c r="A16" s="223">
        <v>12</v>
      </c>
      <c r="B16" s="703"/>
      <c r="C16" s="703"/>
      <c r="D16" s="713"/>
      <c r="E16" s="713"/>
      <c r="F16" s="718">
        <f>'موازنة انمائية'!C1189</f>
        <v>0</v>
      </c>
      <c r="G16" s="718"/>
      <c r="H16" s="718"/>
      <c r="I16" s="718"/>
      <c r="J16" s="718">
        <f>'موازنة انمائية'!C1253</f>
        <v>0</v>
      </c>
      <c r="K16" s="718"/>
      <c r="L16" s="718"/>
      <c r="M16" s="718"/>
      <c r="N16" s="697">
        <f>'موازنة انمائية'!C1190</f>
        <v>0</v>
      </c>
      <c r="O16" s="698"/>
      <c r="P16" s="699"/>
    </row>
    <row r="17" spans="1:16" ht="12.75">
      <c r="A17" s="223">
        <v>13</v>
      </c>
      <c r="B17" s="703"/>
      <c r="C17" s="703"/>
      <c r="D17" s="713"/>
      <c r="E17" s="713"/>
      <c r="F17" s="718">
        <f>'موازنة انمائية'!C1296</f>
        <v>0</v>
      </c>
      <c r="G17" s="718"/>
      <c r="H17" s="718"/>
      <c r="I17" s="718"/>
      <c r="J17" s="718">
        <f>'موازنة انمائية'!C1360</f>
        <v>0</v>
      </c>
      <c r="K17" s="718"/>
      <c r="L17" s="718"/>
      <c r="M17" s="718"/>
      <c r="N17" s="697">
        <f>'موازنة انمائية'!C1297</f>
        <v>0</v>
      </c>
      <c r="O17" s="698"/>
      <c r="P17" s="699"/>
    </row>
    <row r="18" spans="1:16" ht="12.75">
      <c r="A18" s="223">
        <v>14</v>
      </c>
      <c r="B18" s="703"/>
      <c r="C18" s="703"/>
      <c r="D18" s="713"/>
      <c r="E18" s="713"/>
      <c r="F18" s="718">
        <f>'موازنة انمائية'!C1403</f>
        <v>0</v>
      </c>
      <c r="G18" s="718"/>
      <c r="H18" s="718"/>
      <c r="I18" s="718"/>
      <c r="J18" s="718">
        <f>'موازنة انمائية'!C1467</f>
        <v>0</v>
      </c>
      <c r="K18" s="718"/>
      <c r="L18" s="718"/>
      <c r="M18" s="718"/>
      <c r="N18" s="697">
        <f>'موازنة انمائية'!C1404</f>
        <v>0</v>
      </c>
      <c r="O18" s="698"/>
      <c r="P18" s="699"/>
    </row>
    <row r="19" spans="1:16" ht="13.5" thickBot="1">
      <c r="A19" s="223">
        <v>15</v>
      </c>
      <c r="B19" s="703"/>
      <c r="C19" s="703"/>
      <c r="D19" s="713"/>
      <c r="E19" s="713"/>
      <c r="F19" s="718">
        <f>'موازنة انمائية'!C1510</f>
        <v>0</v>
      </c>
      <c r="G19" s="718"/>
      <c r="H19" s="718"/>
      <c r="I19" s="718"/>
      <c r="J19" s="718">
        <f>'موازنة انمائية'!C1574</f>
        <v>0</v>
      </c>
      <c r="K19" s="718"/>
      <c r="L19" s="718"/>
      <c r="M19" s="718"/>
      <c r="N19" s="697">
        <f>'موازنة انمائية'!C1511</f>
        <v>0</v>
      </c>
      <c r="O19" s="698"/>
      <c r="P19" s="699"/>
    </row>
    <row r="20" spans="1:16" ht="14.25" thickBot="1" thickTop="1">
      <c r="A20" s="224" t="s">
        <v>8</v>
      </c>
      <c r="B20" s="719"/>
      <c r="C20" s="719"/>
      <c r="D20" s="719"/>
      <c r="E20" s="719"/>
      <c r="F20" s="723">
        <f>SUM(F5:I19)</f>
        <v>0</v>
      </c>
      <c r="G20" s="723"/>
      <c r="H20" s="723"/>
      <c r="I20" s="723"/>
      <c r="J20" s="723">
        <f>SUM(J5:M19)</f>
        <v>0</v>
      </c>
      <c r="K20" s="723"/>
      <c r="L20" s="723"/>
      <c r="M20" s="723"/>
      <c r="N20" s="700">
        <f>SUM(N5:P19)</f>
        <v>0</v>
      </c>
      <c r="O20" s="701"/>
      <c r="P20" s="702"/>
    </row>
    <row r="21" ht="13.5" thickTop="1"/>
  </sheetData>
  <sheetProtection password="CA7D" sheet="1" objects="1" scenarios="1" formatCells="0" formatColumns="0" formatRows="0" insertColumns="0" insertRows="0" deleteColumns="0" deleteRows="0" selectLockedCells="1" sort="0"/>
  <mergeCells count="84">
    <mergeCell ref="F19:I19"/>
    <mergeCell ref="F13:I13"/>
    <mergeCell ref="J12:M12"/>
    <mergeCell ref="F12:I12"/>
    <mergeCell ref="F18:I18"/>
    <mergeCell ref="F17:I17"/>
    <mergeCell ref="J13:M13"/>
    <mergeCell ref="J20:M20"/>
    <mergeCell ref="J17:M17"/>
    <mergeCell ref="J19:M19"/>
    <mergeCell ref="J18:M18"/>
    <mergeCell ref="F20:I20"/>
    <mergeCell ref="J7:M7"/>
    <mergeCell ref="F7:I7"/>
    <mergeCell ref="J6:M6"/>
    <mergeCell ref="F6:I6"/>
    <mergeCell ref="F11:I11"/>
    <mergeCell ref="J16:M16"/>
    <mergeCell ref="F16:I16"/>
    <mergeCell ref="J15:M15"/>
    <mergeCell ref="F15:I15"/>
    <mergeCell ref="D20:E20"/>
    <mergeCell ref="J8:M8"/>
    <mergeCell ref="F8:I8"/>
    <mergeCell ref="J10:M10"/>
    <mergeCell ref="F10:I10"/>
    <mergeCell ref="J9:M9"/>
    <mergeCell ref="F9:I9"/>
    <mergeCell ref="J14:M14"/>
    <mergeCell ref="F14:I14"/>
    <mergeCell ref="D19:E19"/>
    <mergeCell ref="D18:E18"/>
    <mergeCell ref="D17:E17"/>
    <mergeCell ref="D16:E16"/>
    <mergeCell ref="D15:E15"/>
    <mergeCell ref="D13:E13"/>
    <mergeCell ref="D14:E14"/>
    <mergeCell ref="B4:C4"/>
    <mergeCell ref="B19:C19"/>
    <mergeCell ref="B18:C18"/>
    <mergeCell ref="B6:C6"/>
    <mergeCell ref="D6:E6"/>
    <mergeCell ref="D5:E5"/>
    <mergeCell ref="B5:C5"/>
    <mergeCell ref="D9:E9"/>
    <mergeCell ref="B20:C20"/>
    <mergeCell ref="B10:C10"/>
    <mergeCell ref="D7:E7"/>
    <mergeCell ref="B17:C17"/>
    <mergeCell ref="B14:C14"/>
    <mergeCell ref="B13:C13"/>
    <mergeCell ref="B12:C12"/>
    <mergeCell ref="B9:C9"/>
    <mergeCell ref="B8:C8"/>
    <mergeCell ref="B7:C7"/>
    <mergeCell ref="D11:E11"/>
    <mergeCell ref="J5:M5"/>
    <mergeCell ref="F4:I4"/>
    <mergeCell ref="J11:M11"/>
    <mergeCell ref="N4:P4"/>
    <mergeCell ref="J4:M4"/>
    <mergeCell ref="D10:E10"/>
    <mergeCell ref="F5:I5"/>
    <mergeCell ref="N7:P7"/>
    <mergeCell ref="N6:P6"/>
    <mergeCell ref="D8:E8"/>
    <mergeCell ref="B16:C16"/>
    <mergeCell ref="B15:C15"/>
    <mergeCell ref="B2:O3"/>
    <mergeCell ref="N5:P5"/>
    <mergeCell ref="N12:P12"/>
    <mergeCell ref="N11:P11"/>
    <mergeCell ref="N10:P10"/>
    <mergeCell ref="N9:P9"/>
    <mergeCell ref="N8:P8"/>
    <mergeCell ref="D12:E12"/>
    <mergeCell ref="N20:P20"/>
    <mergeCell ref="N16:P16"/>
    <mergeCell ref="N15:P15"/>
    <mergeCell ref="N14:P14"/>
    <mergeCell ref="N13:P13"/>
    <mergeCell ref="N19:P19"/>
    <mergeCell ref="N18:P18"/>
    <mergeCell ref="N17:P17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rightToLeft="1" zoomScale="115" zoomScaleNormal="115" zoomScaleSheetLayoutView="75" zoomScalePageLayoutView="0" workbookViewId="0" topLeftCell="A4">
      <selection activeCell="E1" sqref="E1:F1"/>
    </sheetView>
  </sheetViews>
  <sheetFormatPr defaultColWidth="9.140625" defaultRowHeight="12.75"/>
  <cols>
    <col min="1" max="1" width="10.8515625" style="0" customWidth="1"/>
    <col min="2" max="2" width="27.140625" style="0" customWidth="1"/>
    <col min="3" max="3" width="18.8515625" style="0" customWidth="1"/>
    <col min="4" max="4" width="10.8515625" style="0" customWidth="1"/>
    <col min="5" max="5" width="25.140625" style="0" customWidth="1"/>
    <col min="6" max="6" width="21.28125" style="0" customWidth="1"/>
  </cols>
  <sheetData>
    <row r="1" spans="1:6" ht="16.5" thickBot="1">
      <c r="A1" s="692" t="s">
        <v>525</v>
      </c>
      <c r="B1" s="692"/>
      <c r="C1" s="693" t="s">
        <v>524</v>
      </c>
      <c r="D1" s="693"/>
      <c r="E1" s="693" t="s">
        <v>692</v>
      </c>
      <c r="F1" s="693"/>
    </row>
    <row r="2" spans="1:6" ht="21.75" thickBot="1" thickTop="1">
      <c r="A2" s="740" t="s">
        <v>150</v>
      </c>
      <c r="B2" s="741"/>
      <c r="C2" s="741"/>
      <c r="D2" s="741"/>
      <c r="E2" s="741"/>
      <c r="F2" s="742"/>
    </row>
    <row r="3" spans="1:6" ht="19.5" thickBot="1" thickTop="1">
      <c r="A3" s="730" t="s">
        <v>151</v>
      </c>
      <c r="B3" s="731"/>
      <c r="C3" s="731"/>
      <c r="D3" s="731"/>
      <c r="E3" s="731"/>
      <c r="F3" s="732"/>
    </row>
    <row r="4" spans="1:6" ht="16.5" thickTop="1">
      <c r="A4" s="724" t="s">
        <v>136</v>
      </c>
      <c r="B4" s="725"/>
      <c r="C4" s="726"/>
      <c r="D4" s="727" t="s">
        <v>138</v>
      </c>
      <c r="E4" s="725"/>
      <c r="F4" s="726"/>
    </row>
    <row r="5" spans="1:6" ht="16.5" thickBot="1">
      <c r="A5" s="111"/>
      <c r="B5" s="112" t="s">
        <v>49</v>
      </c>
      <c r="C5" s="118" t="s">
        <v>137</v>
      </c>
      <c r="D5" s="116"/>
      <c r="E5" s="117" t="s">
        <v>152</v>
      </c>
      <c r="F5" s="118" t="s">
        <v>137</v>
      </c>
    </row>
    <row r="6" spans="1:6" ht="15" thickTop="1">
      <c r="A6" s="113" t="s">
        <v>1</v>
      </c>
      <c r="B6" s="186" t="s">
        <v>378</v>
      </c>
      <c r="C6" s="194">
        <f>'موازنة تشغيلية'!C21</f>
        <v>0</v>
      </c>
      <c r="D6" s="113" t="s">
        <v>1</v>
      </c>
      <c r="E6" s="186" t="s">
        <v>384</v>
      </c>
      <c r="F6" s="194">
        <f>'موازنة تشغيلية'!C248</f>
        <v>432865.72</v>
      </c>
    </row>
    <row r="7" spans="1:6" ht="14.25">
      <c r="A7" s="33" t="s">
        <v>10</v>
      </c>
      <c r="B7" s="187" t="s">
        <v>379</v>
      </c>
      <c r="C7" s="195">
        <f>'موازنة تشغيلية'!C54</f>
        <v>151000</v>
      </c>
      <c r="D7" s="33" t="s">
        <v>10</v>
      </c>
      <c r="E7" s="187" t="s">
        <v>200</v>
      </c>
      <c r="F7" s="195">
        <f>'موازنة تشغيلية'!C297</f>
        <v>278153</v>
      </c>
    </row>
    <row r="8" spans="1:6" ht="14.25">
      <c r="A8" s="33" t="s">
        <v>16</v>
      </c>
      <c r="B8" s="187" t="s">
        <v>380</v>
      </c>
      <c r="C8" s="195">
        <f>'موازنة تشغيلية'!C88</f>
        <v>210000</v>
      </c>
      <c r="D8" s="33" t="s">
        <v>16</v>
      </c>
      <c r="E8" s="188" t="s">
        <v>216</v>
      </c>
      <c r="F8" s="195">
        <f>'موازنة تشغيلية'!C363</f>
        <v>771537</v>
      </c>
    </row>
    <row r="9" spans="1:6" ht="14.25">
      <c r="A9" s="33" t="s">
        <v>32</v>
      </c>
      <c r="B9" s="187" t="s">
        <v>381</v>
      </c>
      <c r="C9" s="195">
        <f>'موازنة تشغيلية'!C101</f>
        <v>110000</v>
      </c>
      <c r="D9" s="33" t="s">
        <v>32</v>
      </c>
      <c r="E9" s="187" t="s">
        <v>154</v>
      </c>
      <c r="F9" s="195">
        <f>'موازنة تشغيلية'!C404</f>
        <v>0</v>
      </c>
    </row>
    <row r="10" spans="1:6" ht="14.25">
      <c r="A10" s="33" t="s">
        <v>33</v>
      </c>
      <c r="B10" s="187" t="s">
        <v>190</v>
      </c>
      <c r="C10" s="195">
        <f>'موازنة تشغيلية'!C119</f>
        <v>220000</v>
      </c>
      <c r="D10" s="33" t="s">
        <v>33</v>
      </c>
      <c r="E10" s="187" t="s">
        <v>418</v>
      </c>
      <c r="F10" s="195">
        <f>'موازنة تشغيلية'!C446</f>
        <v>0</v>
      </c>
    </row>
    <row r="11" spans="1:6" ht="14.25">
      <c r="A11" s="33" t="s">
        <v>53</v>
      </c>
      <c r="B11" s="187" t="s">
        <v>71</v>
      </c>
      <c r="C11" s="195">
        <f>'موازنة تشغيلية'!C138</f>
        <v>3000</v>
      </c>
      <c r="D11" s="33" t="s">
        <v>53</v>
      </c>
      <c r="E11" s="187" t="s">
        <v>425</v>
      </c>
      <c r="F11" s="195">
        <f>'موازنة تشغيلية'!C489</f>
        <v>0</v>
      </c>
    </row>
    <row r="12" spans="1:6" ht="14.25">
      <c r="A12" s="33" t="s">
        <v>77</v>
      </c>
      <c r="B12" s="188" t="s">
        <v>236</v>
      </c>
      <c r="C12" s="195">
        <f>'موازنة تشغيلية'!C161</f>
        <v>0</v>
      </c>
      <c r="D12" s="33" t="s">
        <v>77</v>
      </c>
      <c r="E12" s="187" t="s">
        <v>431</v>
      </c>
      <c r="F12" s="195">
        <f>'موازنة تشغيلية'!C530</f>
        <v>0</v>
      </c>
    </row>
    <row r="13" spans="1:6" ht="14.25">
      <c r="A13" s="114" t="s">
        <v>193</v>
      </c>
      <c r="B13" s="187" t="s">
        <v>382</v>
      </c>
      <c r="C13" s="195">
        <f>'موازنة تشغيلية'!C185</f>
        <v>14000</v>
      </c>
      <c r="D13" s="33" t="s">
        <v>193</v>
      </c>
      <c r="E13" s="187" t="s">
        <v>433</v>
      </c>
      <c r="F13" s="195">
        <f>'موازنة تشغيلية'!C571</f>
        <v>0</v>
      </c>
    </row>
    <row r="14" spans="1:6" ht="15" thickBot="1">
      <c r="A14" s="115" t="s">
        <v>377</v>
      </c>
      <c r="B14" s="189" t="s">
        <v>383</v>
      </c>
      <c r="C14" s="196">
        <f>'موازنة تشغيلية'!C199</f>
        <v>0</v>
      </c>
      <c r="D14" s="33" t="s">
        <v>195</v>
      </c>
      <c r="E14" s="189" t="s">
        <v>446</v>
      </c>
      <c r="F14" s="196">
        <f>'موازنة تشغيلية'!C584</f>
        <v>0</v>
      </c>
    </row>
    <row r="15" spans="1:6" ht="15.75" thickTop="1">
      <c r="A15" s="728" t="s">
        <v>149</v>
      </c>
      <c r="B15" s="729"/>
      <c r="C15" s="197">
        <f>SUM(C6:C14)</f>
        <v>708000</v>
      </c>
      <c r="D15" s="735" t="s">
        <v>47</v>
      </c>
      <c r="E15" s="729"/>
      <c r="F15" s="197">
        <f>SUM(F6:F14)</f>
        <v>1482555.72</v>
      </c>
    </row>
    <row r="16" spans="1:6" ht="15">
      <c r="A16" s="739" t="s">
        <v>153</v>
      </c>
      <c r="B16" s="737"/>
      <c r="C16" s="198">
        <f>'موازنة تشغيلية'!C203</f>
        <v>774555.72</v>
      </c>
      <c r="D16" s="736" t="s">
        <v>145</v>
      </c>
      <c r="E16" s="737"/>
      <c r="F16" s="198">
        <f>'موازنة تشغيلية'!C588</f>
        <v>0</v>
      </c>
    </row>
    <row r="17" spans="1:6" ht="15.75" thickBot="1">
      <c r="A17" s="733" t="s">
        <v>81</v>
      </c>
      <c r="B17" s="734"/>
      <c r="C17" s="199">
        <f>C15+C16</f>
        <v>1482555.72</v>
      </c>
      <c r="D17" s="738" t="s">
        <v>81</v>
      </c>
      <c r="E17" s="734"/>
      <c r="F17" s="199">
        <f>F15+F16</f>
        <v>1482555.72</v>
      </c>
    </row>
    <row r="18" spans="1:6" ht="15.75" thickTop="1">
      <c r="A18" s="107"/>
      <c r="B18" s="107"/>
      <c r="C18" s="108"/>
      <c r="D18" s="107"/>
      <c r="E18" s="107"/>
      <c r="F18" s="108"/>
    </row>
    <row r="19" spans="1:6" ht="13.5" thickBot="1">
      <c r="A19" s="7"/>
      <c r="B19" s="7"/>
      <c r="C19" s="7"/>
      <c r="D19" s="7"/>
      <c r="E19" s="7"/>
      <c r="F19" s="7"/>
    </row>
    <row r="20" spans="1:6" ht="19.5" thickBot="1" thickTop="1">
      <c r="A20" s="730" t="s">
        <v>0</v>
      </c>
      <c r="B20" s="731"/>
      <c r="C20" s="731"/>
      <c r="D20" s="731"/>
      <c r="E20" s="731"/>
      <c r="F20" s="732"/>
    </row>
    <row r="21" spans="1:6" ht="16.5" thickTop="1">
      <c r="A21" s="724" t="s">
        <v>136</v>
      </c>
      <c r="B21" s="725"/>
      <c r="C21" s="726"/>
      <c r="D21" s="727" t="s">
        <v>138</v>
      </c>
      <c r="E21" s="725"/>
      <c r="F21" s="726"/>
    </row>
    <row r="22" spans="1:6" ht="16.5" thickBot="1">
      <c r="A22" s="111"/>
      <c r="B22" s="112" t="s">
        <v>49</v>
      </c>
      <c r="C22" s="118" t="s">
        <v>137</v>
      </c>
      <c r="D22" s="116"/>
      <c r="E22" s="117" t="s">
        <v>152</v>
      </c>
      <c r="F22" s="118" t="s">
        <v>137</v>
      </c>
    </row>
    <row r="23" spans="1:6" ht="15" thickTop="1">
      <c r="A23" s="113" t="s">
        <v>1</v>
      </c>
      <c r="B23" s="186" t="s">
        <v>2</v>
      </c>
      <c r="C23" s="200">
        <f>'موازنة ربحية'!C26</f>
        <v>449650</v>
      </c>
      <c r="D23" s="113" t="s">
        <v>1</v>
      </c>
      <c r="E23" s="186" t="s">
        <v>2</v>
      </c>
      <c r="F23" s="194">
        <f>'موازنة ربحية'!C96</f>
        <v>444623.4</v>
      </c>
    </row>
    <row r="24" spans="1:6" ht="14.25">
      <c r="A24" s="33" t="s">
        <v>10</v>
      </c>
      <c r="B24" s="187" t="s">
        <v>11</v>
      </c>
      <c r="C24" s="201">
        <f>'موازنة ربحية'!C131</f>
        <v>2633150</v>
      </c>
      <c r="D24" s="33" t="s">
        <v>10</v>
      </c>
      <c r="E24" s="187" t="s">
        <v>11</v>
      </c>
      <c r="F24" s="195">
        <f>'موازنة ربحية'!C189</f>
        <v>1614827</v>
      </c>
    </row>
    <row r="25" spans="1:6" ht="14.25">
      <c r="A25" s="33" t="s">
        <v>16</v>
      </c>
      <c r="B25" s="187" t="s">
        <v>389</v>
      </c>
      <c r="C25" s="201">
        <f>'موازنة ربحية'!C226</f>
        <v>0</v>
      </c>
      <c r="D25" s="33" t="s">
        <v>16</v>
      </c>
      <c r="E25" s="187" t="s">
        <v>389</v>
      </c>
      <c r="F25" s="195">
        <f>'موازنة ربحية'!C286</f>
        <v>0</v>
      </c>
    </row>
    <row r="26" spans="1:6" ht="14.25">
      <c r="A26" s="114" t="s">
        <v>32</v>
      </c>
      <c r="B26" s="190" t="s">
        <v>390</v>
      </c>
      <c r="C26" s="202">
        <f>'موازنة ربحية'!C335</f>
        <v>0</v>
      </c>
      <c r="D26" s="114" t="s">
        <v>32</v>
      </c>
      <c r="E26" s="190" t="s">
        <v>390</v>
      </c>
      <c r="F26" s="202">
        <f>'موازنة ربحية'!C393</f>
        <v>0</v>
      </c>
    </row>
    <row r="27" spans="1:6" ht="14.25">
      <c r="A27" s="114" t="s">
        <v>33</v>
      </c>
      <c r="B27" s="190" t="s">
        <v>391</v>
      </c>
      <c r="C27" s="202">
        <f>'موازنة ربحية'!C441</f>
        <v>0</v>
      </c>
      <c r="D27" s="114" t="s">
        <v>33</v>
      </c>
      <c r="E27" s="190" t="s">
        <v>391</v>
      </c>
      <c r="F27" s="202">
        <f>'موازنة ربحية'!C501</f>
        <v>0</v>
      </c>
    </row>
    <row r="28" spans="1:6" ht="15">
      <c r="A28" s="114" t="s">
        <v>53</v>
      </c>
      <c r="B28" s="191"/>
      <c r="C28" s="202">
        <f>'موازنة ربحية'!C548</f>
        <v>0</v>
      </c>
      <c r="D28" s="114" t="s">
        <v>53</v>
      </c>
      <c r="E28" s="192"/>
      <c r="F28" s="202">
        <f>'موازنة ربحية'!C608</f>
        <v>0</v>
      </c>
    </row>
    <row r="29" spans="1:6" ht="15">
      <c r="A29" s="114" t="s">
        <v>77</v>
      </c>
      <c r="B29" s="191"/>
      <c r="C29" s="202">
        <f>'موازنة ربحية'!C655</f>
        <v>0</v>
      </c>
      <c r="D29" s="114" t="s">
        <v>77</v>
      </c>
      <c r="E29" s="192"/>
      <c r="F29" s="202">
        <f>'موازنة ربحية'!C715</f>
        <v>0</v>
      </c>
    </row>
    <row r="30" spans="1:6" ht="14.25">
      <c r="A30" s="114" t="s">
        <v>193</v>
      </c>
      <c r="B30" s="187"/>
      <c r="C30" s="195">
        <f>'موازنة ربحية'!C762</f>
        <v>0</v>
      </c>
      <c r="D30" s="114" t="s">
        <v>193</v>
      </c>
      <c r="E30" s="187"/>
      <c r="F30" s="195">
        <f>'موازنة ربحية'!C822</f>
        <v>0</v>
      </c>
    </row>
    <row r="31" spans="1:6" ht="14.25">
      <c r="A31" s="114" t="s">
        <v>377</v>
      </c>
      <c r="B31" s="187"/>
      <c r="C31" s="195">
        <f>'موازنة ربحية'!C869</f>
        <v>0</v>
      </c>
      <c r="D31" s="114" t="s">
        <v>377</v>
      </c>
      <c r="E31" s="187"/>
      <c r="F31" s="195">
        <f>'موازنة ربحية'!C929</f>
        <v>0</v>
      </c>
    </row>
    <row r="32" spans="1:6" ht="14.25">
      <c r="A32" s="114" t="s">
        <v>388</v>
      </c>
      <c r="B32" s="187"/>
      <c r="C32" s="195">
        <f>'موازنة ربحية'!C976</f>
        <v>0</v>
      </c>
      <c r="D32" s="114" t="s">
        <v>388</v>
      </c>
      <c r="E32" s="187"/>
      <c r="F32" s="195">
        <f>'موازنة ربحية'!C1036</f>
        <v>0</v>
      </c>
    </row>
    <row r="33" spans="1:6" ht="14.25">
      <c r="A33" s="114" t="s">
        <v>447</v>
      </c>
      <c r="B33" s="187"/>
      <c r="C33" s="195">
        <f>'موازنة ربحية'!C1083</f>
        <v>0</v>
      </c>
      <c r="D33" s="114" t="s">
        <v>447</v>
      </c>
      <c r="E33" s="187"/>
      <c r="F33" s="195">
        <f>'موازنة ربحية'!C1143</f>
        <v>0</v>
      </c>
    </row>
    <row r="34" spans="1:6" ht="14.25">
      <c r="A34" s="114" t="s">
        <v>448</v>
      </c>
      <c r="B34" s="187"/>
      <c r="C34" s="195">
        <f>'موازنة ربحية'!C1192</f>
        <v>0</v>
      </c>
      <c r="D34" s="114" t="s">
        <v>448</v>
      </c>
      <c r="E34" s="187"/>
      <c r="F34" s="195">
        <f>'موازنة ربحية'!C1252</f>
        <v>0</v>
      </c>
    </row>
    <row r="35" spans="1:6" ht="14.25">
      <c r="A35" s="114" t="s">
        <v>449</v>
      </c>
      <c r="B35" s="187"/>
      <c r="C35" s="195">
        <f>'موازنة ربحية'!C1302</f>
        <v>0</v>
      </c>
      <c r="D35" s="114" t="s">
        <v>449</v>
      </c>
      <c r="E35" s="187"/>
      <c r="F35" s="195">
        <f>'موازنة ربحية'!C1362</f>
        <v>0</v>
      </c>
    </row>
    <row r="36" spans="1:6" ht="14.25">
      <c r="A36" s="114" t="s">
        <v>450</v>
      </c>
      <c r="B36" s="187"/>
      <c r="C36" s="195">
        <f>'موازنة ربحية'!C1412</f>
        <v>0</v>
      </c>
      <c r="D36" s="114" t="s">
        <v>450</v>
      </c>
      <c r="E36" s="187"/>
      <c r="F36" s="195">
        <f>'موازنة ربحية'!C1472</f>
        <v>0</v>
      </c>
    </row>
    <row r="37" spans="1:6" ht="13.5" thickBot="1">
      <c r="A37" s="115" t="s">
        <v>451</v>
      </c>
      <c r="B37" s="346"/>
      <c r="C37" s="411">
        <f>'موازنة ربحية'!C1522</f>
        <v>0</v>
      </c>
      <c r="D37" s="115" t="s">
        <v>451</v>
      </c>
      <c r="E37" s="346"/>
      <c r="F37" s="411">
        <f>'موازنة ربحية'!C1582</f>
        <v>0</v>
      </c>
    </row>
    <row r="38" spans="1:6" ht="15.75" thickTop="1">
      <c r="A38" s="728" t="s">
        <v>149</v>
      </c>
      <c r="B38" s="729"/>
      <c r="C38" s="197">
        <f>SUM(C23:C37)</f>
        <v>3082800</v>
      </c>
      <c r="D38" s="735" t="s">
        <v>47</v>
      </c>
      <c r="E38" s="729"/>
      <c r="F38" s="197">
        <f>SUM(F23:F37)</f>
        <v>2059450.4</v>
      </c>
    </row>
    <row r="39" spans="1:6" ht="15">
      <c r="A39" s="743"/>
      <c r="B39" s="744"/>
      <c r="C39" s="198"/>
      <c r="D39" s="736" t="s">
        <v>145</v>
      </c>
      <c r="E39" s="737"/>
      <c r="F39" s="198">
        <f>'موازنة ربحية'!C1595</f>
        <v>1023349.6</v>
      </c>
    </row>
    <row r="40" spans="1:6" ht="15.75" thickBot="1">
      <c r="A40" s="733" t="s">
        <v>155</v>
      </c>
      <c r="B40" s="734"/>
      <c r="C40" s="199">
        <f>C38</f>
        <v>3082800</v>
      </c>
      <c r="D40" s="738" t="s">
        <v>155</v>
      </c>
      <c r="E40" s="734"/>
      <c r="F40" s="199">
        <f>F38+F39</f>
        <v>3082800</v>
      </c>
    </row>
    <row r="41" spans="1:6" ht="15.75" thickTop="1">
      <c r="A41" s="344"/>
      <c r="B41" s="344"/>
      <c r="C41" s="345"/>
      <c r="D41" s="344"/>
      <c r="E41" s="344"/>
      <c r="F41" s="345"/>
    </row>
    <row r="42" spans="1:6" ht="13.5" thickBot="1">
      <c r="A42" s="7"/>
      <c r="B42" s="7"/>
      <c r="C42" s="7"/>
      <c r="D42" s="7"/>
      <c r="E42" s="7"/>
      <c r="F42" s="7"/>
    </row>
    <row r="43" spans="1:6" ht="19.5" thickBot="1" thickTop="1">
      <c r="A43" s="730" t="s">
        <v>392</v>
      </c>
      <c r="B43" s="731"/>
      <c r="C43" s="731"/>
      <c r="D43" s="731"/>
      <c r="E43" s="731"/>
      <c r="F43" s="732"/>
    </row>
    <row r="44" spans="1:6" ht="16.5" thickTop="1">
      <c r="A44" s="724" t="s">
        <v>136</v>
      </c>
      <c r="B44" s="725"/>
      <c r="C44" s="726"/>
      <c r="D44" s="727" t="s">
        <v>138</v>
      </c>
      <c r="E44" s="725"/>
      <c r="F44" s="726"/>
    </row>
    <row r="45" spans="1:6" ht="16.5" thickBot="1">
      <c r="A45" s="111"/>
      <c r="B45" s="112" t="s">
        <v>49</v>
      </c>
      <c r="C45" s="118" t="s">
        <v>137</v>
      </c>
      <c r="D45" s="116"/>
      <c r="E45" s="117" t="s">
        <v>152</v>
      </c>
      <c r="F45" s="118" t="s">
        <v>137</v>
      </c>
    </row>
    <row r="46" spans="1:6" ht="15" thickTop="1">
      <c r="A46" s="119" t="s">
        <v>397</v>
      </c>
      <c r="B46" s="186"/>
      <c r="C46" s="200">
        <f>'موازنة انمائية'!C17</f>
        <v>0</v>
      </c>
      <c r="D46" s="119" t="s">
        <v>397</v>
      </c>
      <c r="E46" s="186"/>
      <c r="F46" s="200">
        <f>'موازنة انمائية'!C76</f>
        <v>0</v>
      </c>
    </row>
    <row r="47" spans="1:6" ht="14.25">
      <c r="A47" s="109" t="s">
        <v>398</v>
      </c>
      <c r="B47" s="187"/>
      <c r="C47" s="201">
        <f>'موازنة انمائية'!C119</f>
        <v>0</v>
      </c>
      <c r="D47" s="109" t="s">
        <v>398</v>
      </c>
      <c r="E47" s="187"/>
      <c r="F47" s="201">
        <f>'موازنة انمائية'!C183</f>
        <v>0</v>
      </c>
    </row>
    <row r="48" spans="1:6" ht="14.25">
      <c r="A48" s="109" t="s">
        <v>399</v>
      </c>
      <c r="B48" s="187"/>
      <c r="C48" s="201">
        <f>'موازنة انمائية'!C226</f>
        <v>0</v>
      </c>
      <c r="D48" s="109" t="s">
        <v>399</v>
      </c>
      <c r="E48" s="187"/>
      <c r="F48" s="201">
        <f>'موازنة انمائية'!C290</f>
        <v>0</v>
      </c>
    </row>
    <row r="49" spans="1:6" ht="14.25">
      <c r="A49" s="109" t="s">
        <v>400</v>
      </c>
      <c r="B49" s="187"/>
      <c r="C49" s="201">
        <f>'موازنة انمائية'!C333</f>
        <v>0</v>
      </c>
      <c r="D49" s="109" t="s">
        <v>400</v>
      </c>
      <c r="E49" s="187"/>
      <c r="F49" s="201">
        <f>'موازنة انمائية'!C397</f>
        <v>0</v>
      </c>
    </row>
    <row r="50" spans="1:6" ht="14.25">
      <c r="A50" s="109" t="s">
        <v>401</v>
      </c>
      <c r="B50" s="187"/>
      <c r="C50" s="201">
        <f>'موازنة انمائية'!C440</f>
        <v>0</v>
      </c>
      <c r="D50" s="109" t="s">
        <v>401</v>
      </c>
      <c r="E50" s="187"/>
      <c r="F50" s="201">
        <f>'موازنة انمائية'!C504</f>
        <v>0</v>
      </c>
    </row>
    <row r="51" spans="1:6" ht="15">
      <c r="A51" s="120" t="s">
        <v>402</v>
      </c>
      <c r="B51" s="193"/>
      <c r="C51" s="201">
        <f>'موازنة انمائية'!C547</f>
        <v>0</v>
      </c>
      <c r="D51" s="109" t="s">
        <v>402</v>
      </c>
      <c r="E51" s="187"/>
      <c r="F51" s="201">
        <f>'موازنة انمائية'!C611</f>
        <v>0</v>
      </c>
    </row>
    <row r="52" spans="1:6" ht="14.25">
      <c r="A52" s="120" t="s">
        <v>403</v>
      </c>
      <c r="B52" s="187"/>
      <c r="C52" s="201">
        <f>'موازنة انمائية'!C654</f>
        <v>0</v>
      </c>
      <c r="D52" s="120" t="s">
        <v>403</v>
      </c>
      <c r="E52" s="187"/>
      <c r="F52" s="201">
        <f>'موازنة انمائية'!C718</f>
        <v>0</v>
      </c>
    </row>
    <row r="53" spans="1:6" ht="14.25">
      <c r="A53" s="120" t="s">
        <v>404</v>
      </c>
      <c r="B53" s="187"/>
      <c r="C53" s="201">
        <f>'موازنة انمائية'!C761</f>
        <v>0</v>
      </c>
      <c r="D53" s="120" t="s">
        <v>404</v>
      </c>
      <c r="E53" s="187"/>
      <c r="F53" s="201">
        <f>'موازنة انمائية'!C825</f>
        <v>0</v>
      </c>
    </row>
    <row r="54" spans="1:6" ht="14.25">
      <c r="A54" s="120" t="s">
        <v>405</v>
      </c>
      <c r="B54" s="187"/>
      <c r="C54" s="201">
        <f>'موازنة انمائية'!C868</f>
        <v>0</v>
      </c>
      <c r="D54" s="120" t="s">
        <v>405</v>
      </c>
      <c r="E54" s="187"/>
      <c r="F54" s="201">
        <f>'موازنة انمائية'!C932</f>
        <v>0</v>
      </c>
    </row>
    <row r="55" spans="1:6" ht="14.25">
      <c r="A55" s="120" t="s">
        <v>406</v>
      </c>
      <c r="B55" s="187"/>
      <c r="C55" s="201">
        <f>'موازنة انمائية'!C975</f>
        <v>0</v>
      </c>
      <c r="D55" s="120" t="s">
        <v>406</v>
      </c>
      <c r="E55" s="187"/>
      <c r="F55" s="201">
        <f>'موازنة انمائية'!C1039</f>
        <v>0</v>
      </c>
    </row>
    <row r="56" spans="1:6" ht="14.25">
      <c r="A56" s="120" t="s">
        <v>393</v>
      </c>
      <c r="B56" s="187"/>
      <c r="C56" s="201">
        <f>'موازنة انمائية'!C1082</f>
        <v>0</v>
      </c>
      <c r="D56" s="120" t="s">
        <v>393</v>
      </c>
      <c r="E56" s="187"/>
      <c r="F56" s="201">
        <f>'موازنة انمائية'!C1146</f>
        <v>0</v>
      </c>
    </row>
    <row r="57" spans="1:6" ht="14.25">
      <c r="A57" s="120" t="s">
        <v>407</v>
      </c>
      <c r="B57" s="187"/>
      <c r="C57" s="201">
        <f>'موازنة انمائية'!C1189</f>
        <v>0</v>
      </c>
      <c r="D57" s="120" t="s">
        <v>407</v>
      </c>
      <c r="E57" s="187"/>
      <c r="F57" s="201">
        <f>'موازنة انمائية'!C1253</f>
        <v>0</v>
      </c>
    </row>
    <row r="58" spans="1:6" ht="14.25">
      <c r="A58" s="120" t="s">
        <v>394</v>
      </c>
      <c r="B58" s="187"/>
      <c r="C58" s="201">
        <f>'موازنة انمائية'!C1296</f>
        <v>0</v>
      </c>
      <c r="D58" s="120" t="s">
        <v>394</v>
      </c>
      <c r="E58" s="187"/>
      <c r="F58" s="201">
        <f>'موازنة انمائية'!C1360</f>
        <v>0</v>
      </c>
    </row>
    <row r="59" spans="1:6" ht="14.25">
      <c r="A59" s="120" t="s">
        <v>395</v>
      </c>
      <c r="B59" s="187"/>
      <c r="C59" s="201">
        <f>'موازنة انمائية'!C1403</f>
        <v>0</v>
      </c>
      <c r="D59" s="120" t="s">
        <v>395</v>
      </c>
      <c r="E59" s="187"/>
      <c r="F59" s="201">
        <f>'موازنة انمائية'!C1467</f>
        <v>0</v>
      </c>
    </row>
    <row r="60" spans="1:6" ht="15" thickBot="1">
      <c r="A60" s="121" t="s">
        <v>396</v>
      </c>
      <c r="B60" s="189"/>
      <c r="C60" s="203">
        <f>'موازنة انمائية'!C1510</f>
        <v>0</v>
      </c>
      <c r="D60" s="121" t="s">
        <v>396</v>
      </c>
      <c r="E60" s="189"/>
      <c r="F60" s="203">
        <f>'موازنة انمائية'!C1574</f>
        <v>0</v>
      </c>
    </row>
    <row r="61" spans="1:6" ht="15.75" thickTop="1">
      <c r="A61" s="728" t="s">
        <v>149</v>
      </c>
      <c r="B61" s="729"/>
      <c r="C61" s="197">
        <f>SUM(C46:C60)</f>
        <v>0</v>
      </c>
      <c r="D61" s="735" t="s">
        <v>47</v>
      </c>
      <c r="E61" s="729"/>
      <c r="F61" s="197">
        <f>SUM(F46:F60)</f>
        <v>0</v>
      </c>
    </row>
    <row r="62" spans="1:6" ht="15">
      <c r="A62" s="739" t="s">
        <v>156</v>
      </c>
      <c r="B62" s="737"/>
      <c r="C62" s="198">
        <f>'موازنة انمائية'!C18+'موازنة انمائية'!C120+'موازنة انمائية'!C227+'موازنة انمائية'!C334+'موازنة انمائية'!C441+'موازنة انمائية'!C548+'موازنة انمائية'!C655+'موازنة انمائية'!C762+'موازنة انمائية'!C869+'موازنة انمائية'!C976+'موازنة انمائية'!C1083+'موازنة انمائية'!C1190+'موازنة انمائية'!C1297+'موازنة انمائية'!C1404+'موازنة انمائية'!C1511</f>
        <v>0</v>
      </c>
      <c r="D62" s="736" t="s">
        <v>145</v>
      </c>
      <c r="E62" s="737"/>
      <c r="F62" s="198">
        <f>'موازنة انمائية'!C77+'موازنة انمائية'!C184+'موازنة انمائية'!C291+'موازنة انمائية'!C398+'موازنة انمائية'!C505+'موازنة انمائية'!C612+'موازنة انمائية'!C719+'موازنة انمائية'!C826+'موازنة انمائية'!C933+'موازنة انمائية'!C1040+'موازنة انمائية'!C1147+'موازنة انمائية'!C1254+'موازنة انمائية'!C1361+'موازنة انمائية'!C1468+'موازنة انمائية'!C1575</f>
        <v>0</v>
      </c>
    </row>
    <row r="63" spans="1:6" ht="15.75" thickBot="1">
      <c r="A63" s="733" t="s">
        <v>157</v>
      </c>
      <c r="B63" s="734"/>
      <c r="C63" s="199">
        <f>C61+C62</f>
        <v>0</v>
      </c>
      <c r="D63" s="738" t="s">
        <v>157</v>
      </c>
      <c r="E63" s="734"/>
      <c r="F63" s="199">
        <f>F61+F62</f>
        <v>0</v>
      </c>
    </row>
    <row r="64" ht="13.5" thickTop="1"/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2:3" ht="12.75">
      <c r="B79" s="347"/>
      <c r="C79" s="89"/>
    </row>
    <row r="80" spans="2:3" ht="12.75">
      <c r="B80" s="347"/>
      <c r="C80" s="89"/>
    </row>
    <row r="81" spans="2:3" ht="12.75">
      <c r="B81" s="347"/>
      <c r="C81" s="89"/>
    </row>
    <row r="82" spans="2:3" ht="12.75">
      <c r="B82" s="347"/>
      <c r="C82" s="89"/>
    </row>
    <row r="83" spans="2:3" ht="12.75">
      <c r="B83" s="347"/>
      <c r="C83" s="89"/>
    </row>
  </sheetData>
  <sheetProtection password="CA7D" sheet="1" objects="1" scenarios="1" formatCells="0" formatColumns="0" formatRows="0" insertColumns="0" insertRows="0" deleteColumns="0" deleteRows="0" selectLockedCells="1" sort="0"/>
  <mergeCells count="31">
    <mergeCell ref="D61:E61"/>
    <mergeCell ref="D62:E62"/>
    <mergeCell ref="D63:E63"/>
    <mergeCell ref="A61:B61"/>
    <mergeCell ref="A62:B62"/>
    <mergeCell ref="A63:B63"/>
    <mergeCell ref="A38:B38"/>
    <mergeCell ref="A39:B39"/>
    <mergeCell ref="A40:B40"/>
    <mergeCell ref="D38:E38"/>
    <mergeCell ref="D39:E39"/>
    <mergeCell ref="D40:E40"/>
    <mergeCell ref="A1:B1"/>
    <mergeCell ref="C1:D1"/>
    <mergeCell ref="E1:F1"/>
    <mergeCell ref="A2:F2"/>
    <mergeCell ref="A21:C21"/>
    <mergeCell ref="D21:F21"/>
    <mergeCell ref="A3:F3"/>
    <mergeCell ref="A16:B16"/>
    <mergeCell ref="A20:F20"/>
    <mergeCell ref="A44:C44"/>
    <mergeCell ref="D44:F44"/>
    <mergeCell ref="A4:C4"/>
    <mergeCell ref="D4:F4"/>
    <mergeCell ref="A15:B15"/>
    <mergeCell ref="A43:F43"/>
    <mergeCell ref="A17:B17"/>
    <mergeCell ref="D15:E15"/>
    <mergeCell ref="D16:E16"/>
    <mergeCell ref="D17:E17"/>
  </mergeCells>
  <printOptions/>
  <pageMargins left="0.75" right="0.75" top="1" bottom="1" header="0.5" footer="0.5"/>
  <pageSetup horizontalDpi="600" verticalDpi="600" orientation="portrait" scale="75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showGridLines="0" rightToLeft="1" zoomScalePageLayoutView="0" workbookViewId="0" topLeftCell="A1">
      <selection activeCell="C10" sqref="C10"/>
    </sheetView>
  </sheetViews>
  <sheetFormatPr defaultColWidth="9.140625" defaultRowHeight="12.75"/>
  <cols>
    <col min="1" max="1" width="0.2890625" style="0" customWidth="1"/>
    <col min="2" max="2" width="18.140625" style="0" customWidth="1"/>
    <col min="3" max="3" width="20.8515625" style="0" bestFit="1" customWidth="1"/>
    <col min="4" max="4" width="17.57421875" style="0" bestFit="1" customWidth="1"/>
    <col min="5" max="5" width="20.8515625" style="0" bestFit="1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spans="1:6" ht="12.75">
      <c r="A4" s="7"/>
      <c r="B4" s="7"/>
      <c r="C4" s="7"/>
      <c r="D4" s="7"/>
      <c r="E4" s="7"/>
      <c r="F4" s="7"/>
    </row>
    <row r="5" spans="1:6" ht="12.75">
      <c r="A5" s="7"/>
      <c r="B5" s="7"/>
      <c r="C5" s="7"/>
      <c r="D5" s="7"/>
      <c r="E5" s="7"/>
      <c r="F5" s="7"/>
    </row>
    <row r="6" spans="1:6" ht="12.75">
      <c r="A6" s="7"/>
      <c r="B6" s="7"/>
      <c r="C6" s="7"/>
      <c r="D6" s="7"/>
      <c r="E6" s="7"/>
      <c r="F6" s="7"/>
    </row>
    <row r="7" spans="1:6" ht="12.75">
      <c r="A7" s="7"/>
      <c r="B7" s="7"/>
      <c r="C7" s="7"/>
      <c r="D7" s="7"/>
      <c r="E7" s="7"/>
      <c r="F7" s="7"/>
    </row>
    <row r="8" spans="1:6" ht="12.75">
      <c r="A8" s="7"/>
      <c r="B8" s="7"/>
      <c r="C8" s="7"/>
      <c r="D8" s="7"/>
      <c r="E8" s="7"/>
      <c r="F8" s="7"/>
    </row>
    <row r="9" spans="1:6" ht="12.75">
      <c r="A9" s="7"/>
      <c r="B9" s="7"/>
      <c r="C9" s="7"/>
      <c r="D9" s="7"/>
      <c r="E9" s="7"/>
      <c r="F9" s="7"/>
    </row>
    <row r="10" spans="1:6" ht="15.75">
      <c r="A10" s="7"/>
      <c r="B10" s="80" t="s">
        <v>526</v>
      </c>
      <c r="C10" s="80" t="s">
        <v>692</v>
      </c>
      <c r="D10" s="80" t="s">
        <v>520</v>
      </c>
      <c r="E10" s="65"/>
      <c r="F10" s="7"/>
    </row>
    <row r="11" spans="1:6" ht="13.5" thickBot="1">
      <c r="A11" s="7"/>
      <c r="B11" s="7"/>
      <c r="C11" s="7"/>
      <c r="D11" s="7"/>
      <c r="E11" s="7"/>
      <c r="F11" s="7"/>
    </row>
    <row r="12" spans="1:10" ht="12.75" customHeight="1" thickTop="1">
      <c r="A12" s="7"/>
      <c r="B12" s="745" t="s">
        <v>135</v>
      </c>
      <c r="C12" s="746"/>
      <c r="D12" s="746"/>
      <c r="E12" s="747"/>
      <c r="F12" s="81"/>
      <c r="G12" s="2"/>
      <c r="H12" s="20"/>
      <c r="I12" s="20"/>
      <c r="J12" s="20"/>
    </row>
    <row r="13" spans="1:10" ht="12.75" customHeight="1" thickBot="1">
      <c r="A13" s="7"/>
      <c r="B13" s="748"/>
      <c r="C13" s="749"/>
      <c r="D13" s="749"/>
      <c r="E13" s="750"/>
      <c r="F13" s="81"/>
      <c r="G13" s="2"/>
      <c r="H13" s="20"/>
      <c r="I13" s="20"/>
      <c r="J13" s="20"/>
    </row>
    <row r="14" spans="1:6" ht="21" thickTop="1">
      <c r="A14" s="7"/>
      <c r="B14" s="26" t="s">
        <v>136</v>
      </c>
      <c r="C14" s="27" t="s">
        <v>137</v>
      </c>
      <c r="D14" s="28" t="s">
        <v>138</v>
      </c>
      <c r="E14" s="29" t="s">
        <v>137</v>
      </c>
      <c r="F14" s="6"/>
    </row>
    <row r="15" spans="1:7" ht="18">
      <c r="A15" s="7"/>
      <c r="B15" s="21" t="s">
        <v>148</v>
      </c>
      <c r="C15" s="204">
        <f>'موازنة تشغيلية'!C202</f>
        <v>708000</v>
      </c>
      <c r="D15" s="23" t="s">
        <v>141</v>
      </c>
      <c r="E15" s="204">
        <f>'موازنة تشغيلية'!C587</f>
        <v>1482555.72</v>
      </c>
      <c r="F15" s="6"/>
      <c r="G15" s="35"/>
    </row>
    <row r="16" spans="1:6" ht="18">
      <c r="A16" s="7"/>
      <c r="B16" s="21" t="s">
        <v>139</v>
      </c>
      <c r="C16" s="204">
        <f>'موازنة ربحية'!C1593</f>
        <v>3082800</v>
      </c>
      <c r="D16" s="23" t="s">
        <v>142</v>
      </c>
      <c r="E16" s="204">
        <f>'موازنة ربحية'!C1594</f>
        <v>2059450.4</v>
      </c>
      <c r="F16" s="6"/>
    </row>
    <row r="17" spans="1:6" ht="18.75" thickBot="1">
      <c r="A17" s="7"/>
      <c r="B17" s="24" t="s">
        <v>140</v>
      </c>
      <c r="C17" s="205">
        <f>'هيكل تفصيل الموازنة'!C61</f>
        <v>0</v>
      </c>
      <c r="D17" s="25" t="s">
        <v>143</v>
      </c>
      <c r="E17" s="205">
        <f>'هيكل تفصيل الموازنة'!F61</f>
        <v>0</v>
      </c>
      <c r="F17" s="6"/>
    </row>
    <row r="18" spans="1:6" ht="21.75" thickBot="1" thickTop="1">
      <c r="A18" s="7"/>
      <c r="B18" s="31" t="s">
        <v>149</v>
      </c>
      <c r="C18" s="206">
        <f>C15+C16+C17</f>
        <v>3790800</v>
      </c>
      <c r="D18" s="30" t="s">
        <v>47</v>
      </c>
      <c r="E18" s="211">
        <f>E15+E16+E17</f>
        <v>3542006.12</v>
      </c>
      <c r="F18" s="6"/>
    </row>
    <row r="19" spans="1:6" ht="19.5" thickBot="1" thickTop="1">
      <c r="A19" s="7"/>
      <c r="B19" s="32" t="s">
        <v>144</v>
      </c>
      <c r="C19" s="207">
        <v>523640.54</v>
      </c>
      <c r="D19" s="212" t="s">
        <v>145</v>
      </c>
      <c r="E19" s="213">
        <f>C23-E18</f>
        <v>772434.4199999999</v>
      </c>
      <c r="F19" s="6"/>
    </row>
    <row r="20" spans="1:6" ht="18.75" thickBot="1">
      <c r="A20" s="7"/>
      <c r="B20" s="64"/>
      <c r="C20" s="208"/>
      <c r="D20" s="214" t="s">
        <v>146</v>
      </c>
      <c r="E20" s="215">
        <f>E19*10%</f>
        <v>77243.442</v>
      </c>
      <c r="F20" s="6"/>
    </row>
    <row r="21" spans="1:6" ht="18.75" thickBot="1">
      <c r="A21" s="7"/>
      <c r="B21" s="36"/>
      <c r="C21" s="209"/>
      <c r="D21" s="214" t="s">
        <v>147</v>
      </c>
      <c r="E21" s="215">
        <f>E19-E20</f>
        <v>695190.9779999999</v>
      </c>
      <c r="F21" s="6"/>
    </row>
    <row r="22" spans="1:6" ht="16.5" thickBot="1">
      <c r="A22" s="7"/>
      <c r="B22" s="37"/>
      <c r="C22" s="210"/>
      <c r="D22" s="216" t="s">
        <v>8</v>
      </c>
      <c r="E22" s="217">
        <f>E20+E21</f>
        <v>772434.4199999999</v>
      </c>
      <c r="F22" s="6"/>
    </row>
    <row r="23" spans="1:6" ht="21.75" thickBot="1" thickTop="1">
      <c r="A23" s="7"/>
      <c r="B23" s="220" t="s">
        <v>48</v>
      </c>
      <c r="C23" s="221">
        <f>C18+C19+C20+C21+C22</f>
        <v>4314440.54</v>
      </c>
      <c r="D23" s="218" t="s">
        <v>48</v>
      </c>
      <c r="E23" s="219">
        <f>E18+E22</f>
        <v>4314440.54</v>
      </c>
      <c r="F23" s="6"/>
    </row>
    <row r="24" spans="1:6" ht="13.5" thickTop="1">
      <c r="A24" s="7"/>
      <c r="B24" s="7"/>
      <c r="C24" s="7"/>
      <c r="D24" s="7"/>
      <c r="E24" s="7"/>
      <c r="F24" s="7"/>
    </row>
    <row r="25" spans="1:6" ht="12.75">
      <c r="A25" s="7"/>
      <c r="B25" s="7"/>
      <c r="C25" s="7"/>
      <c r="D25" s="7"/>
      <c r="E25" s="7"/>
      <c r="F25" s="7"/>
    </row>
    <row r="26" spans="1:6" ht="12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</sheetData>
  <sheetProtection password="CA7D" sheet="1" objects="1" scenarios="1" formatCells="0" formatColumns="0" formatRows="0" insertColumns="0" insertRows="0" deleteColumns="0" deleteRows="0" selectLockedCells="1" sort="0"/>
  <mergeCells count="1">
    <mergeCell ref="B12:E1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showGridLines="0" rightToLeft="1" zoomScalePageLayoutView="0" workbookViewId="0" topLeftCell="A7">
      <selection activeCell="C1" sqref="C1"/>
    </sheetView>
  </sheetViews>
  <sheetFormatPr defaultColWidth="9.140625" defaultRowHeight="12.75"/>
  <cols>
    <col min="1" max="1" width="10.421875" style="0" bestFit="1" customWidth="1"/>
    <col min="2" max="2" width="29.7109375" style="0" customWidth="1"/>
    <col min="3" max="3" width="50.421875" style="0" customWidth="1"/>
  </cols>
  <sheetData>
    <row r="1" spans="1:3" ht="15.75">
      <c r="A1" s="80" t="s">
        <v>527</v>
      </c>
      <c r="B1" s="65"/>
      <c r="C1" s="80" t="s">
        <v>584</v>
      </c>
    </row>
    <row r="2" spans="1:3" ht="13.5" thickBot="1">
      <c r="A2" s="65"/>
      <c r="B2" s="65"/>
      <c r="C2" s="65"/>
    </row>
    <row r="3" spans="1:6" ht="24.75" thickBot="1" thickTop="1">
      <c r="A3" s="752" t="s">
        <v>176</v>
      </c>
      <c r="B3" s="753"/>
      <c r="C3" s="754"/>
      <c r="D3" s="22"/>
      <c r="E3" s="22"/>
      <c r="F3" s="2"/>
    </row>
    <row r="4" spans="1:6" ht="21.75" thickBot="1" thickTop="1">
      <c r="A4" s="755" t="s">
        <v>167</v>
      </c>
      <c r="B4" s="756"/>
      <c r="C4" s="757"/>
      <c r="D4" s="49"/>
      <c r="E4" s="49"/>
      <c r="F4" s="20"/>
    </row>
    <row r="5" spans="1:5" ht="19.5" thickBot="1" thickTop="1">
      <c r="A5" s="54" t="s">
        <v>50</v>
      </c>
      <c r="B5" s="55" t="s">
        <v>49</v>
      </c>
      <c r="C5" s="56" t="s">
        <v>137</v>
      </c>
      <c r="D5" s="3"/>
      <c r="E5" s="3"/>
    </row>
    <row r="6" spans="1:5" ht="16.5" thickTop="1">
      <c r="A6" s="53">
        <v>1</v>
      </c>
      <c r="B6" s="57" t="s">
        <v>169</v>
      </c>
      <c r="C6" s="225"/>
      <c r="D6" s="3"/>
      <c r="E6" s="3"/>
    </row>
    <row r="7" spans="1:5" ht="15.75">
      <c r="A7" s="51">
        <v>2</v>
      </c>
      <c r="B7" s="58" t="s">
        <v>170</v>
      </c>
      <c r="C7" s="226">
        <v>119100</v>
      </c>
      <c r="D7" s="3"/>
      <c r="E7" s="3"/>
    </row>
    <row r="8" spans="1:5" ht="15.75">
      <c r="A8" s="51">
        <v>3</v>
      </c>
      <c r="B8" s="58" t="s">
        <v>171</v>
      </c>
      <c r="C8" s="226">
        <v>147400</v>
      </c>
      <c r="D8" s="3"/>
      <c r="E8" s="3"/>
    </row>
    <row r="9" spans="1:5" ht="15.75">
      <c r="A9" s="51">
        <v>4</v>
      </c>
      <c r="B9" s="58" t="s">
        <v>172</v>
      </c>
      <c r="C9" s="226">
        <v>334000</v>
      </c>
      <c r="D9" s="3"/>
      <c r="E9" s="3"/>
    </row>
    <row r="10" spans="1:5" ht="15.75">
      <c r="A10" s="51">
        <v>5</v>
      </c>
      <c r="B10" s="58" t="s">
        <v>173</v>
      </c>
      <c r="C10" s="226">
        <v>1334222</v>
      </c>
      <c r="D10" s="3"/>
      <c r="E10" s="3"/>
    </row>
    <row r="11" spans="1:5" ht="15.75">
      <c r="A11" s="51">
        <v>6</v>
      </c>
      <c r="B11" s="58" t="s">
        <v>174</v>
      </c>
      <c r="C11" s="226">
        <v>0</v>
      </c>
      <c r="D11" s="3"/>
      <c r="E11" s="3"/>
    </row>
    <row r="12" spans="1:5" ht="15">
      <c r="A12" s="51">
        <v>7</v>
      </c>
      <c r="B12" s="59"/>
      <c r="C12" s="226"/>
      <c r="D12" s="3"/>
      <c r="E12" s="3"/>
    </row>
    <row r="13" spans="1:5" ht="15">
      <c r="A13" s="51">
        <v>8</v>
      </c>
      <c r="B13" s="59"/>
      <c r="C13" s="226"/>
      <c r="D13" s="3"/>
      <c r="E13" s="3"/>
    </row>
    <row r="14" spans="1:5" ht="15">
      <c r="A14" s="51">
        <v>9</v>
      </c>
      <c r="B14" s="59"/>
      <c r="C14" s="226"/>
      <c r="D14" s="3"/>
      <c r="E14" s="3"/>
    </row>
    <row r="15" spans="1:5" ht="15.75" thickBot="1">
      <c r="A15" s="52">
        <v>10</v>
      </c>
      <c r="B15" s="60"/>
      <c r="C15" s="227"/>
      <c r="D15" s="3"/>
      <c r="E15" s="3"/>
    </row>
    <row r="16" spans="1:5" ht="19.5" thickBot="1" thickTop="1">
      <c r="A16" s="751" t="s">
        <v>8</v>
      </c>
      <c r="B16" s="751"/>
      <c r="C16" s="228">
        <f>SUM(C6:C15)</f>
        <v>1934722</v>
      </c>
      <c r="D16" s="3"/>
      <c r="E16" s="3"/>
    </row>
    <row r="17" spans="1:5" ht="14.25" thickBot="1" thickTop="1">
      <c r="A17" s="6"/>
      <c r="B17" s="6"/>
      <c r="C17" s="6"/>
      <c r="D17" s="3"/>
      <c r="E17" s="3"/>
    </row>
    <row r="18" spans="1:6" ht="21.75" thickBot="1" thickTop="1">
      <c r="A18" s="755" t="s">
        <v>168</v>
      </c>
      <c r="B18" s="756"/>
      <c r="C18" s="757"/>
      <c r="D18" s="49"/>
      <c r="E18" s="49"/>
      <c r="F18" s="20"/>
    </row>
    <row r="19" spans="1:3" ht="19.5" thickBot="1" thickTop="1">
      <c r="A19" s="54" t="s">
        <v>50</v>
      </c>
      <c r="B19" s="55" t="s">
        <v>49</v>
      </c>
      <c r="C19" s="55" t="s">
        <v>137</v>
      </c>
    </row>
    <row r="20" spans="1:3" ht="16.5" thickTop="1">
      <c r="A20" s="50">
        <v>1</v>
      </c>
      <c r="B20" s="61" t="s">
        <v>175</v>
      </c>
      <c r="C20" s="229">
        <v>0</v>
      </c>
    </row>
    <row r="21" spans="1:3" ht="15.75">
      <c r="A21" s="51">
        <v>2</v>
      </c>
      <c r="B21" s="58" t="s">
        <v>172</v>
      </c>
      <c r="C21" s="230">
        <v>198320</v>
      </c>
    </row>
    <row r="22" spans="1:3" ht="15.75">
      <c r="A22" s="51">
        <v>3</v>
      </c>
      <c r="B22" s="58" t="s">
        <v>173</v>
      </c>
      <c r="C22" s="230">
        <v>0</v>
      </c>
    </row>
    <row r="23" spans="1:3" ht="15.75">
      <c r="A23" s="51">
        <v>4</v>
      </c>
      <c r="B23" s="58" t="s">
        <v>528</v>
      </c>
      <c r="C23" s="230">
        <v>7300</v>
      </c>
    </row>
    <row r="24" spans="1:3" ht="15">
      <c r="A24" s="51">
        <v>5</v>
      </c>
      <c r="B24" s="59" t="s">
        <v>667</v>
      </c>
      <c r="C24" s="230">
        <v>21000</v>
      </c>
    </row>
    <row r="25" spans="1:3" ht="15">
      <c r="A25" s="51">
        <v>6</v>
      </c>
      <c r="B25" s="59" t="s">
        <v>668</v>
      </c>
      <c r="C25" s="230">
        <v>1349078</v>
      </c>
    </row>
    <row r="26" spans="1:3" ht="15">
      <c r="A26" s="51">
        <v>7</v>
      </c>
      <c r="B26" s="59"/>
      <c r="C26" s="230"/>
    </row>
    <row r="27" spans="1:3" ht="15">
      <c r="A27" s="51">
        <v>8</v>
      </c>
      <c r="B27" s="59"/>
      <c r="C27" s="230"/>
    </row>
    <row r="28" spans="1:3" ht="15">
      <c r="A28" s="51">
        <v>9</v>
      </c>
      <c r="B28" s="59"/>
      <c r="C28" s="230"/>
    </row>
    <row r="29" spans="1:3" ht="15.75" thickBot="1">
      <c r="A29" s="52">
        <v>10</v>
      </c>
      <c r="B29" s="60"/>
      <c r="C29" s="231"/>
    </row>
    <row r="30" spans="1:3" ht="19.5" thickBot="1" thickTop="1">
      <c r="A30" s="751" t="s">
        <v>8</v>
      </c>
      <c r="B30" s="751"/>
      <c r="C30" s="232">
        <f>SUM(C20:C29)</f>
        <v>1575698</v>
      </c>
    </row>
    <row r="31" spans="1:3" ht="13.5" thickTop="1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7"/>
      <c r="B35" s="7"/>
      <c r="C35" s="7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/>
    </row>
    <row r="40" spans="1:3" ht="12.75">
      <c r="A40" s="7"/>
      <c r="B40" s="7"/>
      <c r="C40" s="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</sheetData>
  <sheetProtection password="CA7D" sheet="1" objects="1" scenarios="1" formatCells="0" formatColumns="0" formatRows="0" insertColumns="0" insertRows="0" deleteColumns="0" deleteRows="0" selectLockedCells="1" sort="0"/>
  <mergeCells count="5">
    <mergeCell ref="A30:B30"/>
    <mergeCell ref="A16:B16"/>
    <mergeCell ref="A3:C3"/>
    <mergeCell ref="A4:C4"/>
    <mergeCell ref="A18:C18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6"/>
  <sheetViews>
    <sheetView showGridLines="0" rightToLeft="1" zoomScalePageLayoutView="0" workbookViewId="0" topLeftCell="A1">
      <selection activeCell="D17" sqref="D17"/>
    </sheetView>
  </sheetViews>
  <sheetFormatPr defaultColWidth="9.140625" defaultRowHeight="12.75"/>
  <cols>
    <col min="4" max="4" width="17.140625" style="0" customWidth="1"/>
  </cols>
  <sheetData>
    <row r="1" ht="13.5" thickBot="1"/>
    <row r="2" spans="1:9" ht="13.5" thickTop="1">
      <c r="A2" s="758" t="s">
        <v>478</v>
      </c>
      <c r="B2" s="759"/>
      <c r="C2" s="759"/>
      <c r="D2" s="759"/>
      <c r="E2" s="759"/>
      <c r="F2" s="759"/>
      <c r="G2" s="759"/>
      <c r="H2" s="759"/>
      <c r="I2" s="760"/>
    </row>
    <row r="3" spans="1:9" ht="12.75">
      <c r="A3" s="761"/>
      <c r="B3" s="762"/>
      <c r="C3" s="762"/>
      <c r="D3" s="762"/>
      <c r="E3" s="762"/>
      <c r="F3" s="762"/>
      <c r="G3" s="762"/>
      <c r="H3" s="762"/>
      <c r="I3" s="763"/>
    </row>
    <row r="4" spans="1:9" ht="13.5" thickBot="1">
      <c r="A4" s="764"/>
      <c r="B4" s="765"/>
      <c r="C4" s="765"/>
      <c r="D4" s="765"/>
      <c r="E4" s="765"/>
      <c r="F4" s="765"/>
      <c r="G4" s="765"/>
      <c r="H4" s="765"/>
      <c r="I4" s="766"/>
    </row>
    <row r="5" spans="1:4" ht="13.5" thickTop="1">
      <c r="A5" s="769" t="s">
        <v>465</v>
      </c>
      <c r="B5" s="770"/>
      <c r="C5" s="770"/>
      <c r="D5" s="353" t="s">
        <v>529</v>
      </c>
    </row>
    <row r="6" spans="1:4" ht="12.75">
      <c r="A6" s="767" t="s">
        <v>466</v>
      </c>
      <c r="B6" s="768"/>
      <c r="C6" s="768"/>
      <c r="D6" s="354" t="s">
        <v>530</v>
      </c>
    </row>
    <row r="7" spans="1:4" ht="12.75">
      <c r="A7" s="767" t="s">
        <v>467</v>
      </c>
      <c r="B7" s="768"/>
      <c r="C7" s="768"/>
      <c r="D7" s="354" t="s">
        <v>585</v>
      </c>
    </row>
    <row r="8" spans="1:4" ht="12.75">
      <c r="A8" s="767" t="s">
        <v>468</v>
      </c>
      <c r="B8" s="768"/>
      <c r="C8" s="768"/>
      <c r="D8" s="354" t="s">
        <v>556</v>
      </c>
    </row>
    <row r="9" spans="1:4" ht="12.75">
      <c r="A9" s="767" t="s">
        <v>469</v>
      </c>
      <c r="B9" s="768"/>
      <c r="C9" s="768"/>
      <c r="D9" s="354">
        <v>92575111</v>
      </c>
    </row>
    <row r="10" spans="1:4" ht="12.75">
      <c r="A10" s="767" t="s">
        <v>470</v>
      </c>
      <c r="B10" s="768"/>
      <c r="C10" s="768"/>
      <c r="D10" s="354">
        <v>92575301</v>
      </c>
    </row>
    <row r="11" spans="1:4" ht="12.75">
      <c r="A11" s="767" t="s">
        <v>471</v>
      </c>
      <c r="B11" s="768"/>
      <c r="C11" s="768"/>
      <c r="D11" s="419" t="s">
        <v>531</v>
      </c>
    </row>
    <row r="12" spans="1:4" ht="12.75">
      <c r="A12" s="767" t="s">
        <v>472</v>
      </c>
      <c r="B12" s="768"/>
      <c r="C12" s="768"/>
      <c r="D12" s="354">
        <v>7200</v>
      </c>
    </row>
    <row r="13" spans="1:4" ht="12.75">
      <c r="A13" s="767" t="s">
        <v>473</v>
      </c>
      <c r="B13" s="768"/>
      <c r="C13" s="768"/>
      <c r="D13" s="354">
        <v>1200</v>
      </c>
    </row>
    <row r="14" spans="1:4" ht="12.75">
      <c r="A14" s="767" t="s">
        <v>474</v>
      </c>
      <c r="B14" s="768"/>
      <c r="C14" s="768"/>
      <c r="D14" s="354">
        <v>900</v>
      </c>
    </row>
    <row r="15" spans="1:4" ht="12.75">
      <c r="A15" s="767" t="s">
        <v>475</v>
      </c>
      <c r="B15" s="768"/>
      <c r="C15" s="768"/>
      <c r="D15" s="354">
        <v>1100</v>
      </c>
    </row>
    <row r="16" spans="1:4" ht="12.75">
      <c r="A16" s="767" t="s">
        <v>476</v>
      </c>
      <c r="B16" s="768"/>
      <c r="C16" s="768"/>
      <c r="D16" s="354">
        <v>0</v>
      </c>
    </row>
    <row r="17" spans="1:4" ht="12.75">
      <c r="A17" s="767" t="s">
        <v>477</v>
      </c>
      <c r="B17" s="768"/>
      <c r="C17" s="768"/>
      <c r="D17" s="354">
        <v>109</v>
      </c>
    </row>
    <row r="18" spans="1:4" ht="12.75">
      <c r="A18" s="771"/>
      <c r="B18" s="772"/>
      <c r="C18" s="772"/>
      <c r="D18" s="354"/>
    </row>
    <row r="19" spans="1:4" ht="12.75">
      <c r="A19" s="771"/>
      <c r="B19" s="772"/>
      <c r="C19" s="772"/>
      <c r="D19" s="354"/>
    </row>
    <row r="20" spans="1:4" ht="12.75">
      <c r="A20" s="771"/>
      <c r="B20" s="772"/>
      <c r="C20" s="772"/>
      <c r="D20" s="354"/>
    </row>
    <row r="21" spans="1:4" ht="12.75">
      <c r="A21" s="771"/>
      <c r="B21" s="772"/>
      <c r="C21" s="772"/>
      <c r="D21" s="354"/>
    </row>
    <row r="22" spans="1:4" ht="12.75">
      <c r="A22" s="771"/>
      <c r="B22" s="772"/>
      <c r="C22" s="772"/>
      <c r="D22" s="354"/>
    </row>
    <row r="23" spans="1:4" ht="12.75">
      <c r="A23" s="771"/>
      <c r="B23" s="772"/>
      <c r="C23" s="772"/>
      <c r="D23" s="354"/>
    </row>
    <row r="24" spans="1:4" ht="12.75">
      <c r="A24" s="771"/>
      <c r="B24" s="772"/>
      <c r="C24" s="772"/>
      <c r="D24" s="354"/>
    </row>
    <row r="25" spans="1:4" ht="12.75">
      <c r="A25" s="771"/>
      <c r="B25" s="772"/>
      <c r="C25" s="772"/>
      <c r="D25" s="354"/>
    </row>
    <row r="26" spans="1:4" ht="12.75">
      <c r="A26" s="771"/>
      <c r="B26" s="772"/>
      <c r="C26" s="772"/>
      <c r="D26" s="354"/>
    </row>
    <row r="27" spans="1:4" ht="12.75">
      <c r="A27" s="771"/>
      <c r="B27" s="772"/>
      <c r="C27" s="772"/>
      <c r="D27" s="354"/>
    </row>
    <row r="28" spans="1:4" ht="12.75">
      <c r="A28" s="771"/>
      <c r="B28" s="772"/>
      <c r="C28" s="772"/>
      <c r="D28" s="354"/>
    </row>
    <row r="29" spans="1:4" ht="12.75">
      <c r="A29" s="771"/>
      <c r="B29" s="772"/>
      <c r="C29" s="772"/>
      <c r="D29" s="354"/>
    </row>
    <row r="30" spans="1:4" ht="12.75">
      <c r="A30" s="771"/>
      <c r="B30" s="772"/>
      <c r="C30" s="772"/>
      <c r="D30" s="354"/>
    </row>
    <row r="31" spans="1:4" ht="12.75">
      <c r="A31" s="771"/>
      <c r="B31" s="772"/>
      <c r="C31" s="772"/>
      <c r="D31" s="354"/>
    </row>
    <row r="32" spans="1:4" ht="12.75">
      <c r="A32" s="771"/>
      <c r="B32" s="772"/>
      <c r="C32" s="772"/>
      <c r="D32" s="354"/>
    </row>
    <row r="33" spans="1:4" ht="12.75">
      <c r="A33" s="771"/>
      <c r="B33" s="772"/>
      <c r="C33" s="772"/>
      <c r="D33" s="354"/>
    </row>
    <row r="34" spans="1:4" ht="12.75">
      <c r="A34" s="771"/>
      <c r="B34" s="772"/>
      <c r="C34" s="772"/>
      <c r="D34" s="354"/>
    </row>
    <row r="35" spans="1:4" ht="12.75">
      <c r="A35" s="771"/>
      <c r="B35" s="772"/>
      <c r="C35" s="772"/>
      <c r="D35" s="354"/>
    </row>
    <row r="36" spans="1:4" ht="12.75">
      <c r="A36" s="771"/>
      <c r="B36" s="772"/>
      <c r="C36" s="772"/>
      <c r="D36" s="354"/>
    </row>
    <row r="37" spans="1:4" ht="12.75">
      <c r="A37" s="771"/>
      <c r="B37" s="772"/>
      <c r="C37" s="772"/>
      <c r="D37" s="354"/>
    </row>
    <row r="38" spans="1:4" ht="12.75">
      <c r="A38" s="771"/>
      <c r="B38" s="772"/>
      <c r="C38" s="772"/>
      <c r="D38" s="354"/>
    </row>
    <row r="39" spans="1:4" ht="12.75">
      <c r="A39" s="771"/>
      <c r="B39" s="772"/>
      <c r="C39" s="772"/>
      <c r="D39" s="354"/>
    </row>
    <row r="40" spans="1:4" ht="12.75">
      <c r="A40" s="771"/>
      <c r="B40" s="772"/>
      <c r="C40" s="772"/>
      <c r="D40" s="354"/>
    </row>
    <row r="41" spans="1:4" ht="12.75">
      <c r="A41" s="771"/>
      <c r="B41" s="772"/>
      <c r="C41" s="772"/>
      <c r="D41" s="354"/>
    </row>
    <row r="42" spans="1:4" ht="12.75">
      <c r="A42" s="771"/>
      <c r="B42" s="772"/>
      <c r="C42" s="772"/>
      <c r="D42" s="354"/>
    </row>
    <row r="43" spans="1:4" ht="12.75">
      <c r="A43" s="771"/>
      <c r="B43" s="772"/>
      <c r="C43" s="772"/>
      <c r="D43" s="354"/>
    </row>
    <row r="44" spans="1:4" ht="12.75">
      <c r="A44" s="771"/>
      <c r="B44" s="772"/>
      <c r="C44" s="772"/>
      <c r="D44" s="354"/>
    </row>
    <row r="45" spans="1:4" ht="12.75">
      <c r="A45" s="771"/>
      <c r="B45" s="772"/>
      <c r="C45" s="772"/>
      <c r="D45" s="354"/>
    </row>
    <row r="46" spans="1:4" ht="12.75">
      <c r="A46" s="771"/>
      <c r="B46" s="772"/>
      <c r="C46" s="772"/>
      <c r="D46" s="354"/>
    </row>
    <row r="47" spans="1:4" ht="12.75">
      <c r="A47" s="771"/>
      <c r="B47" s="772"/>
      <c r="C47" s="772"/>
      <c r="D47" s="354"/>
    </row>
    <row r="48" spans="1:4" ht="12.75">
      <c r="A48" s="771"/>
      <c r="B48" s="772"/>
      <c r="C48" s="772"/>
      <c r="D48" s="354"/>
    </row>
    <row r="49" spans="1:4" ht="12.75">
      <c r="A49" s="771"/>
      <c r="B49" s="772"/>
      <c r="C49" s="772"/>
      <c r="D49" s="354"/>
    </row>
    <row r="50" spans="1:4" ht="12.75">
      <c r="A50" s="771"/>
      <c r="B50" s="772"/>
      <c r="C50" s="772"/>
      <c r="D50" s="354"/>
    </row>
    <row r="51" spans="1:4" ht="12.75">
      <c r="A51" s="771"/>
      <c r="B51" s="772"/>
      <c r="C51" s="772"/>
      <c r="D51" s="354"/>
    </row>
    <row r="52" spans="1:4" ht="13.5" thickBot="1">
      <c r="A52" s="776"/>
      <c r="B52" s="777"/>
      <c r="C52" s="777"/>
      <c r="D52" s="355"/>
    </row>
    <row r="53" ht="14.25" thickBot="1" thickTop="1"/>
    <row r="54" spans="1:9" ht="13.5" thickTop="1">
      <c r="A54" s="758" t="s">
        <v>479</v>
      </c>
      <c r="B54" s="759"/>
      <c r="C54" s="759"/>
      <c r="D54" s="759"/>
      <c r="E54" s="759"/>
      <c r="F54" s="759"/>
      <c r="G54" s="759"/>
      <c r="H54" s="759"/>
      <c r="I54" s="760"/>
    </row>
    <row r="55" spans="1:9" ht="13.5" thickBot="1">
      <c r="A55" s="764"/>
      <c r="B55" s="765"/>
      <c r="C55" s="765"/>
      <c r="D55" s="765"/>
      <c r="E55" s="765"/>
      <c r="F55" s="765"/>
      <c r="G55" s="765"/>
      <c r="H55" s="765"/>
      <c r="I55" s="766"/>
    </row>
    <row r="56" spans="1:5" ht="13.5" thickTop="1">
      <c r="A56" s="775" t="s">
        <v>461</v>
      </c>
      <c r="B56" s="775"/>
      <c r="C56" s="775"/>
      <c r="D56" s="775"/>
      <c r="E56" s="348">
        <f>'هيكل تفصيل الموازنة'!C6/'هيكل تفصيل الموازنة'!C15</f>
        <v>0</v>
      </c>
    </row>
    <row r="57" spans="1:5" ht="12.75">
      <c r="A57" s="773" t="s">
        <v>462</v>
      </c>
      <c r="B57" s="773"/>
      <c r="C57" s="773"/>
      <c r="D57" s="773"/>
      <c r="E57" s="349">
        <f>'هيكل تفصيل الموازنة'!C7/'هيكل تفصيل الموازنة'!C15</f>
        <v>0.2132768361581921</v>
      </c>
    </row>
    <row r="58" spans="1:5" ht="12.75">
      <c r="A58" s="773" t="s">
        <v>480</v>
      </c>
      <c r="B58" s="773"/>
      <c r="C58" s="773"/>
      <c r="D58" s="773"/>
      <c r="E58" s="349">
        <f>'هيكل تفصيل الموازنة'!C8/'هيكل تفصيل الموازنة'!C15</f>
        <v>0.2966101694915254</v>
      </c>
    </row>
    <row r="59" spans="1:5" ht="12.75">
      <c r="A59" s="773" t="s">
        <v>463</v>
      </c>
      <c r="B59" s="773"/>
      <c r="C59" s="773"/>
      <c r="D59" s="773"/>
      <c r="E59" s="349">
        <f>'هيكل تفصيل الموازنة'!C9/'هيكل تفصيل الموازنة'!C15</f>
        <v>0.1553672316384181</v>
      </c>
    </row>
    <row r="60" spans="1:5" ht="12.75">
      <c r="A60" s="773" t="s">
        <v>464</v>
      </c>
      <c r="B60" s="773"/>
      <c r="C60" s="773"/>
      <c r="D60" s="773"/>
      <c r="E60" s="349">
        <f>'هيكل تفصيل الموازنة'!C10/'هيكل تفصيل الموازنة'!C15</f>
        <v>0.3107344632768362</v>
      </c>
    </row>
    <row r="61" spans="1:5" ht="12.75">
      <c r="A61" s="773"/>
      <c r="B61" s="773"/>
      <c r="C61" s="773"/>
      <c r="D61" s="773"/>
      <c r="E61" s="350"/>
    </row>
    <row r="62" spans="1:5" ht="12.75">
      <c r="A62" s="773"/>
      <c r="B62" s="773"/>
      <c r="C62" s="773"/>
      <c r="D62" s="773"/>
      <c r="E62" s="350"/>
    </row>
    <row r="63" spans="1:5" ht="12.75">
      <c r="A63" s="773" t="s">
        <v>481</v>
      </c>
      <c r="B63" s="773"/>
      <c r="C63" s="773"/>
      <c r="D63" s="773"/>
      <c r="E63" s="349">
        <f>'هيكل تفصيل الموازنة'!F7/'هيكل تفصيل الموازنة'!F15</f>
        <v>0.1876172316815182</v>
      </c>
    </row>
    <row r="64" spans="1:5" ht="12.75">
      <c r="A64" s="778" t="s">
        <v>482</v>
      </c>
      <c r="B64" s="778"/>
      <c r="C64" s="778"/>
      <c r="D64" s="778"/>
      <c r="E64" s="349">
        <f>'موازنة تشغيلية'!C332/'موازنة تشغيلية'!C363</f>
        <v>0.10368912962048482</v>
      </c>
    </row>
    <row r="65" spans="1:5" ht="12.75">
      <c r="A65" s="773" t="s">
        <v>483</v>
      </c>
      <c r="B65" s="773"/>
      <c r="C65" s="773"/>
      <c r="D65" s="773"/>
      <c r="E65" s="349">
        <f>'موازنة تشغيلية'!C217/'موازنة تشغيلية'!C248</f>
        <v>0.00693055573908694</v>
      </c>
    </row>
    <row r="66" spans="1:5" ht="12.75">
      <c r="A66" s="773" t="s">
        <v>484</v>
      </c>
      <c r="B66" s="773"/>
      <c r="C66" s="773"/>
      <c r="D66" s="773"/>
      <c r="E66" s="349">
        <f>'هيكل تفصيل الموازنة'!F10/'هيكل تفصيل الموازنة'!F15</f>
        <v>0</v>
      </c>
    </row>
    <row r="67" spans="1:5" ht="12.75">
      <c r="A67" s="773" t="s">
        <v>485</v>
      </c>
      <c r="B67" s="773"/>
      <c r="C67" s="773"/>
      <c r="D67" s="773"/>
      <c r="E67" s="351">
        <f>'هيكل تفصيل الموازنة'!F7/'مؤشرات الاداء'!D12</f>
        <v>38.63236111111111</v>
      </c>
    </row>
    <row r="68" spans="1:5" ht="12.75">
      <c r="A68" s="773" t="s">
        <v>486</v>
      </c>
      <c r="B68" s="773"/>
      <c r="C68" s="773"/>
      <c r="D68" s="773"/>
      <c r="E68" s="351">
        <f>'هيكل تفصيل الموازنة'!F8/'مؤشرات الاداء'!D12</f>
        <v>107.15791666666667</v>
      </c>
    </row>
    <row r="69" spans="1:5" ht="12.75">
      <c r="A69" s="773" t="s">
        <v>487</v>
      </c>
      <c r="B69" s="773"/>
      <c r="C69" s="773"/>
      <c r="D69" s="773"/>
      <c r="E69" s="351">
        <f>'موازنة تشغيلية'!C588/'مؤشرات الاداء'!D12</f>
        <v>0</v>
      </c>
    </row>
    <row r="70" spans="1:5" ht="12.75">
      <c r="A70" s="773" t="s">
        <v>488</v>
      </c>
      <c r="B70" s="773"/>
      <c r="C70" s="773"/>
      <c r="D70" s="773"/>
      <c r="E70" s="351">
        <f>'موازنة تشغيلية'!C203/'مؤشرات الاداء'!D12</f>
        <v>107.57718333333332</v>
      </c>
    </row>
    <row r="71" spans="1:5" ht="12.75">
      <c r="A71" s="773" t="s">
        <v>489</v>
      </c>
      <c r="B71" s="773"/>
      <c r="C71" s="773"/>
      <c r="D71" s="773"/>
      <c r="E71" s="349">
        <f>'هيكل تفصيل الموازنة'!F9/'هيكل تفصيل الموازنة'!F15</f>
        <v>0</v>
      </c>
    </row>
    <row r="72" spans="1:5" ht="12.75">
      <c r="A72" s="773" t="s">
        <v>490</v>
      </c>
      <c r="B72" s="773"/>
      <c r="C72" s="773"/>
      <c r="D72" s="773"/>
      <c r="E72" s="349">
        <f>'هيكل تفصيل الموازنة'!F12/'هيكل تفصيل الموازنة'!F15</f>
        <v>0</v>
      </c>
    </row>
    <row r="73" spans="1:5" ht="12.75">
      <c r="A73" s="773" t="s">
        <v>491</v>
      </c>
      <c r="B73" s="773"/>
      <c r="C73" s="773"/>
      <c r="D73" s="773"/>
      <c r="E73" s="349">
        <f>'هيكل تفصيل الموازنة'!F11/'هيكل تفصيل الموازنة'!F15</f>
        <v>0</v>
      </c>
    </row>
    <row r="74" spans="1:5" ht="12.75">
      <c r="A74" s="773" t="s">
        <v>492</v>
      </c>
      <c r="B74" s="773"/>
      <c r="C74" s="773"/>
      <c r="D74" s="773"/>
      <c r="E74" s="349">
        <f>'هيكل تفصيل الموازنة'!F13/'هيكل تفصيل الموازنة'!F15</f>
        <v>0</v>
      </c>
    </row>
    <row r="75" spans="1:5" ht="12.75">
      <c r="A75" s="773"/>
      <c r="B75" s="773"/>
      <c r="C75" s="773"/>
      <c r="D75" s="773"/>
      <c r="E75" s="350"/>
    </row>
    <row r="76" spans="1:5" ht="13.5" thickBot="1">
      <c r="A76" s="774"/>
      <c r="B76" s="774"/>
      <c r="C76" s="774"/>
      <c r="D76" s="774"/>
      <c r="E76" s="352"/>
    </row>
    <row r="77" ht="13.5" thickTop="1"/>
  </sheetData>
  <sheetProtection password="CA7D" sheet="1" objects="1" scenarios="1" formatCells="0" formatColumns="0" formatRows="0" insertColumns="0" insertRows="0" insertHyperlinks="0" deleteColumns="0" deleteRows="0" selectLockedCells="1" sort="0"/>
  <mergeCells count="71">
    <mergeCell ref="A64:D64"/>
    <mergeCell ref="A37:C37"/>
    <mergeCell ref="A45:C45"/>
    <mergeCell ref="A44:C44"/>
    <mergeCell ref="A42:C42"/>
    <mergeCell ref="A41:C41"/>
    <mergeCell ref="A51:C51"/>
    <mergeCell ref="A50:C50"/>
    <mergeCell ref="A63:D63"/>
    <mergeCell ref="A60:D60"/>
    <mergeCell ref="A59:D59"/>
    <mergeCell ref="A58:D58"/>
    <mergeCell ref="A62:D62"/>
    <mergeCell ref="A61:D61"/>
    <mergeCell ref="A67:D67"/>
    <mergeCell ref="A68:D68"/>
    <mergeCell ref="A76:D76"/>
    <mergeCell ref="A75:D75"/>
    <mergeCell ref="A74:D74"/>
    <mergeCell ref="A73:D73"/>
    <mergeCell ref="A72:D72"/>
    <mergeCell ref="A71:D71"/>
    <mergeCell ref="A70:D70"/>
    <mergeCell ref="A69:D69"/>
    <mergeCell ref="A66:D66"/>
    <mergeCell ref="A46:C46"/>
    <mergeCell ref="A38:C38"/>
    <mergeCell ref="A39:C39"/>
    <mergeCell ref="A54:I55"/>
    <mergeCell ref="A56:D56"/>
    <mergeCell ref="A65:D65"/>
    <mergeCell ref="A48:C48"/>
    <mergeCell ref="A57:D57"/>
    <mergeCell ref="A52:C52"/>
    <mergeCell ref="A49:C49"/>
    <mergeCell ref="A47:C47"/>
    <mergeCell ref="A31:C31"/>
    <mergeCell ref="A28:C28"/>
    <mergeCell ref="A36:C36"/>
    <mergeCell ref="A43:C43"/>
    <mergeCell ref="A40:C40"/>
    <mergeCell ref="A34:C34"/>
    <mergeCell ref="A32:C32"/>
    <mergeCell ref="A33:C33"/>
    <mergeCell ref="A25:C25"/>
    <mergeCell ref="A21:C21"/>
    <mergeCell ref="A30:C30"/>
    <mergeCell ref="A35:C35"/>
    <mergeCell ref="A24:C24"/>
    <mergeCell ref="A27:C27"/>
    <mergeCell ref="A26:C26"/>
    <mergeCell ref="A20:C20"/>
    <mergeCell ref="A29:C29"/>
    <mergeCell ref="A15:C15"/>
    <mergeCell ref="A11:C11"/>
    <mergeCell ref="A12:C12"/>
    <mergeCell ref="A16:C16"/>
    <mergeCell ref="A19:C19"/>
    <mergeCell ref="A18:C18"/>
    <mergeCell ref="A22:C22"/>
    <mergeCell ref="A23:C23"/>
    <mergeCell ref="A2:I4"/>
    <mergeCell ref="A17:C17"/>
    <mergeCell ref="A5:C5"/>
    <mergeCell ref="A6:C6"/>
    <mergeCell ref="A7:C7"/>
    <mergeCell ref="A9:C9"/>
    <mergeCell ref="A10:C10"/>
    <mergeCell ref="A8:C8"/>
    <mergeCell ref="A13:C13"/>
    <mergeCell ref="A14:C14"/>
  </mergeCells>
  <hyperlinks>
    <hyperlink ref="D11" r:id="rId1" display="www.aqqaba.ps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3"/>
  <sheetViews>
    <sheetView rightToLeft="1" tabSelected="1" zoomScalePageLayoutView="0" workbookViewId="0" topLeftCell="E1">
      <selection activeCell="N5" sqref="N5"/>
    </sheetView>
  </sheetViews>
  <sheetFormatPr defaultColWidth="9.140625" defaultRowHeight="12.75"/>
  <cols>
    <col min="1" max="1" width="3.7109375" style="420" bestFit="1" customWidth="1"/>
    <col min="2" max="2" width="10.28125" style="420" customWidth="1"/>
    <col min="3" max="3" width="17.00390625" style="420" customWidth="1"/>
    <col min="4" max="4" width="13.57421875" style="420" customWidth="1"/>
    <col min="5" max="5" width="9.140625" style="421" customWidth="1"/>
    <col min="6" max="6" width="13.140625" style="421" customWidth="1"/>
    <col min="7" max="7" width="11.421875" style="421" customWidth="1"/>
    <col min="8" max="8" width="10.8515625" style="421" customWidth="1"/>
    <col min="9" max="9" width="5.140625" style="422" customWidth="1"/>
    <col min="10" max="11" width="5.7109375" style="420" customWidth="1"/>
    <col min="12" max="12" width="5.57421875" style="420" customWidth="1"/>
    <col min="13" max="13" width="5.00390625" style="420" customWidth="1"/>
    <col min="14" max="14" width="5.28125" style="420" customWidth="1"/>
    <col min="15" max="15" width="7.421875" style="420" hidden="1" customWidth="1"/>
    <col min="16" max="16" width="7.28125" style="420" hidden="1" customWidth="1"/>
    <col min="17" max="17" width="0" style="420" hidden="1" customWidth="1"/>
    <col min="18" max="18" width="9.140625" style="420" customWidth="1"/>
    <col min="19" max="19" width="7.8515625" style="420" customWidth="1"/>
    <col min="20" max="20" width="9.140625" style="420" customWidth="1"/>
    <col min="21" max="21" width="7.28125" style="420" customWidth="1"/>
    <col min="22" max="22" width="4.8515625" style="420" customWidth="1"/>
    <col min="23" max="23" width="7.421875" style="420" customWidth="1"/>
    <col min="24" max="25" width="7.140625" style="420" customWidth="1"/>
    <col min="26" max="26" width="7.8515625" style="420" customWidth="1"/>
    <col min="27" max="27" width="9.140625" style="420" customWidth="1"/>
    <col min="28" max="30" width="8.00390625" style="420" customWidth="1"/>
    <col min="31" max="31" width="0" style="420" hidden="1" customWidth="1"/>
    <col min="32" max="32" width="5.421875" style="420" customWidth="1"/>
    <col min="33" max="33" width="8.7109375" style="420" customWidth="1"/>
    <col min="34" max="34" width="7.57421875" style="420" customWidth="1"/>
    <col min="35" max="35" width="9.140625" style="420" customWidth="1"/>
    <col min="36" max="37" width="7.140625" style="420" customWidth="1"/>
    <col min="38" max="38" width="6.00390625" style="420" customWidth="1"/>
    <col min="39" max="40" width="9.140625" style="420" customWidth="1"/>
    <col min="41" max="44" width="0" style="420" hidden="1" customWidth="1"/>
    <col min="45" max="45" width="10.8515625" style="420" hidden="1" customWidth="1"/>
    <col min="46" max="46" width="9.140625" style="420" customWidth="1"/>
    <col min="47" max="54" width="0" style="420" hidden="1" customWidth="1"/>
    <col min="55" max="16384" width="9.140625" style="420" customWidth="1"/>
  </cols>
  <sheetData>
    <row r="1" spans="1:13" ht="16.5" customHeight="1">
      <c r="A1" s="786" t="s">
        <v>586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8"/>
    </row>
    <row r="2" spans="1:55" s="442" customFormat="1" ht="26.25" customHeight="1">
      <c r="A2" s="789" t="s">
        <v>529</v>
      </c>
      <c r="B2" s="789"/>
      <c r="C2" s="789"/>
      <c r="D2" s="789"/>
      <c r="E2" s="789"/>
      <c r="F2" s="433" t="s">
        <v>587</v>
      </c>
      <c r="G2" s="433"/>
      <c r="H2" s="434"/>
      <c r="I2" s="790" t="s">
        <v>588</v>
      </c>
      <c r="J2" s="790"/>
      <c r="K2" s="435"/>
      <c r="L2" s="436">
        <v>4</v>
      </c>
      <c r="M2" s="435"/>
      <c r="N2" s="435"/>
      <c r="O2" s="437"/>
      <c r="P2" s="437"/>
      <c r="Q2" s="437"/>
      <c r="R2" s="438"/>
      <c r="S2" s="779" t="s">
        <v>589</v>
      </c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1"/>
      <c r="AH2" s="782" t="s">
        <v>590</v>
      </c>
      <c r="AI2" s="783"/>
      <c r="AJ2" s="783"/>
      <c r="AK2" s="783"/>
      <c r="AL2" s="783"/>
      <c r="AM2" s="784"/>
      <c r="AN2" s="439"/>
      <c r="AO2" s="439"/>
      <c r="AP2" s="440"/>
      <c r="AQ2" s="440"/>
      <c r="AR2" s="441"/>
      <c r="AT2" s="443"/>
      <c r="AV2" s="785" t="s">
        <v>591</v>
      </c>
      <c r="AW2" s="785"/>
      <c r="AX2" s="785"/>
      <c r="AY2" s="785"/>
      <c r="AZ2" s="785"/>
      <c r="BA2" s="785"/>
      <c r="BB2" s="785"/>
      <c r="BC2" s="444"/>
    </row>
    <row r="3" spans="1:55" ht="45" customHeight="1">
      <c r="A3" s="445" t="s">
        <v>50</v>
      </c>
      <c r="B3" s="445" t="s">
        <v>557</v>
      </c>
      <c r="C3" s="446" t="s">
        <v>592</v>
      </c>
      <c r="D3" s="445" t="s">
        <v>178</v>
      </c>
      <c r="E3" s="445" t="s">
        <v>593</v>
      </c>
      <c r="F3" s="445" t="s">
        <v>594</v>
      </c>
      <c r="G3" s="445" t="s">
        <v>595</v>
      </c>
      <c r="H3" s="447" t="s">
        <v>177</v>
      </c>
      <c r="I3" s="448" t="s">
        <v>596</v>
      </c>
      <c r="J3" s="448" t="s">
        <v>597</v>
      </c>
      <c r="K3" s="449" t="s">
        <v>598</v>
      </c>
      <c r="L3" s="448" t="s">
        <v>599</v>
      </c>
      <c r="M3" s="449" t="s">
        <v>600</v>
      </c>
      <c r="N3" s="449" t="s">
        <v>601</v>
      </c>
      <c r="O3" s="450" t="s">
        <v>602</v>
      </c>
      <c r="P3" s="450" t="s">
        <v>602</v>
      </c>
      <c r="Q3" s="450" t="s">
        <v>603</v>
      </c>
      <c r="R3" s="451" t="s">
        <v>565</v>
      </c>
      <c r="S3" s="452" t="s">
        <v>604</v>
      </c>
      <c r="T3" s="453" t="s">
        <v>604</v>
      </c>
      <c r="U3" s="453" t="s">
        <v>605</v>
      </c>
      <c r="V3" s="453" t="s">
        <v>606</v>
      </c>
      <c r="W3" s="453" t="s">
        <v>607</v>
      </c>
      <c r="X3" s="453" t="s">
        <v>608</v>
      </c>
      <c r="Y3" s="453" t="s">
        <v>566</v>
      </c>
      <c r="Z3" s="454" t="s">
        <v>609</v>
      </c>
      <c r="AA3" s="455" t="s">
        <v>610</v>
      </c>
      <c r="AB3" s="454" t="s">
        <v>611</v>
      </c>
      <c r="AC3" s="456" t="s">
        <v>612</v>
      </c>
      <c r="AD3" s="457" t="s">
        <v>613</v>
      </c>
      <c r="AE3" s="457" t="s">
        <v>613</v>
      </c>
      <c r="AF3" s="457" t="s">
        <v>614</v>
      </c>
      <c r="AG3" s="458" t="s">
        <v>179</v>
      </c>
      <c r="AH3" s="459" t="s">
        <v>615</v>
      </c>
      <c r="AI3" s="459" t="s">
        <v>616</v>
      </c>
      <c r="AJ3" s="460" t="s">
        <v>617</v>
      </c>
      <c r="AK3" s="460" t="s">
        <v>618</v>
      </c>
      <c r="AL3" s="460" t="s">
        <v>619</v>
      </c>
      <c r="AM3" s="461" t="s">
        <v>620</v>
      </c>
      <c r="AN3" s="462" t="s">
        <v>621</v>
      </c>
      <c r="AO3" s="445" t="s">
        <v>645</v>
      </c>
      <c r="AP3" s="463"/>
      <c r="AQ3" s="463" t="s">
        <v>622</v>
      </c>
      <c r="AR3" s="463" t="s">
        <v>623</v>
      </c>
      <c r="AS3" s="464" t="s">
        <v>624</v>
      </c>
      <c r="AT3" s="465"/>
      <c r="AU3" s="466" t="s">
        <v>625</v>
      </c>
      <c r="AV3" s="466" t="s">
        <v>626</v>
      </c>
      <c r="AW3" s="467" t="s">
        <v>627</v>
      </c>
      <c r="AX3" s="468">
        <v>0.05</v>
      </c>
      <c r="AY3" s="468">
        <v>0.1</v>
      </c>
      <c r="AZ3" s="468">
        <v>0.15</v>
      </c>
      <c r="BA3" s="466" t="s">
        <v>628</v>
      </c>
      <c r="BB3" s="466" t="s">
        <v>629</v>
      </c>
      <c r="BC3" s="3"/>
    </row>
    <row r="4" spans="1:55" ht="16.5" customHeight="1">
      <c r="A4" s="469">
        <v>1</v>
      </c>
      <c r="B4" s="427">
        <v>985241041</v>
      </c>
      <c r="C4" s="426" t="s">
        <v>558</v>
      </c>
      <c r="D4" s="429" t="s">
        <v>559</v>
      </c>
      <c r="E4" s="470" t="s">
        <v>630</v>
      </c>
      <c r="F4" s="429" t="s">
        <v>579</v>
      </c>
      <c r="G4" s="471" t="s">
        <v>631</v>
      </c>
      <c r="H4" s="428">
        <v>36434</v>
      </c>
      <c r="I4" s="472">
        <v>11</v>
      </c>
      <c r="J4" s="473" t="s">
        <v>632</v>
      </c>
      <c r="K4" s="474">
        <v>1</v>
      </c>
      <c r="L4" s="475">
        <v>2</v>
      </c>
      <c r="M4" s="475"/>
      <c r="N4" s="476">
        <v>2</v>
      </c>
      <c r="O4" s="477">
        <f>IF(K4=10,2,IF(K4=9,3,IF(K4=8,4,IF(K4=7,5,IF(K4=6,6,IF(K4=5,7,IF(K4=4,8,IF(K4=3,9,0))))))))</f>
        <v>0</v>
      </c>
      <c r="P4" s="477">
        <f>IF(K4=2,10,IF(K4=1,11,IF(K4="c",12,IF(K4="b",13,IF(K4="a",14,IF(K4="a4",15,IF(K4="a3",16,0)))))))</f>
        <v>11</v>
      </c>
      <c r="Q4" s="477">
        <f>P4+O4</f>
        <v>11</v>
      </c>
      <c r="R4" s="478">
        <v>2275.85</v>
      </c>
      <c r="S4" s="479">
        <v>0.25</v>
      </c>
      <c r="T4" s="480">
        <f>S4*R4</f>
        <v>568.9625</v>
      </c>
      <c r="U4" s="481" t="s">
        <v>633</v>
      </c>
      <c r="V4" s="481">
        <v>6</v>
      </c>
      <c r="W4" s="482">
        <f>IF(U4="متزوج",V4*20+60,0)</f>
        <v>180</v>
      </c>
      <c r="X4" s="483">
        <f>IF(D4="دكتوراه",500,IF(D4="ماجستير هندسه",300,IF(D4="ماجستير",200,0)))</f>
        <v>0</v>
      </c>
      <c r="Y4" s="484">
        <v>300</v>
      </c>
      <c r="Z4" s="485">
        <v>111</v>
      </c>
      <c r="AA4" s="486">
        <f>R4*2.75%</f>
        <v>62.585874999999994</v>
      </c>
      <c r="AB4" s="430">
        <v>75</v>
      </c>
      <c r="AC4" s="432">
        <v>0</v>
      </c>
      <c r="AD4" s="486">
        <f>AC4*R4</f>
        <v>0</v>
      </c>
      <c r="AE4" s="487">
        <f>(R4+T4)*5%</f>
        <v>142.240625</v>
      </c>
      <c r="AF4" s="488">
        <f>R4*0.035</f>
        <v>79.65475</v>
      </c>
      <c r="AG4" s="489">
        <f aca="true" t="shared" si="0" ref="AG4:AG12">R4+T4+W4+X4+Y4+Z4+AA4+AB4+AD4+AF4</f>
        <v>3653.0531250000004</v>
      </c>
      <c r="AH4" s="490">
        <f>IF(AE4&lt;=75,AE4,75)</f>
        <v>75</v>
      </c>
      <c r="AI4" s="491">
        <v>196.63</v>
      </c>
      <c r="AJ4" s="491">
        <f aca="true" t="shared" si="1" ref="AJ4:AJ12">(R4+T4)*0.03</f>
        <v>85.344375</v>
      </c>
      <c r="AK4" s="491">
        <v>44.8</v>
      </c>
      <c r="AL4" s="492"/>
      <c r="AM4" s="493">
        <f>AH4+AI4+AJ4+AL4+AK4</f>
        <v>401.774375</v>
      </c>
      <c r="AN4" s="494">
        <f>AG4-AM4</f>
        <v>3251.2787500000004</v>
      </c>
      <c r="AO4" s="498">
        <v>3096.82</v>
      </c>
      <c r="AP4" s="495"/>
      <c r="AQ4" s="496">
        <f>AN4-AO4</f>
        <v>154.45875000000024</v>
      </c>
      <c r="AR4" s="497"/>
      <c r="AS4" s="498">
        <f>IF(AQ4&lt;0,AN4+AR4,AN4)</f>
        <v>3251.2787500000004</v>
      </c>
      <c r="AT4" s="499"/>
      <c r="AU4" s="500">
        <f>$L$2</f>
        <v>4</v>
      </c>
      <c r="AV4" s="501">
        <f aca="true" t="shared" si="2" ref="AV4:AV17">(AG4-AH4-AI4-AJ4-AL4-AB4)/AU4</f>
        <v>805.2696875</v>
      </c>
      <c r="AW4" s="501">
        <f>AV4-600</f>
        <v>205.26968750000003</v>
      </c>
      <c r="AX4" s="501">
        <f>IF(AW4&lt;=0,0,IF(AND(AW4&gt;=1,AW4&lt;=833),AW4*5%,IF(AW4&gt;=833,41.65)))</f>
        <v>10.263484375000003</v>
      </c>
      <c r="AY4" s="501">
        <f>IF(AND(AW4&gt;834,AW4&lt;=1667),(AW4-833)*10%,IF(AW4&gt;833,83.35,0))</f>
        <v>0</v>
      </c>
      <c r="AZ4" s="501">
        <f>IF(AW4&gt;1667,(AW4-1667)*15%,0)</f>
        <v>0</v>
      </c>
      <c r="BA4" s="502">
        <f>SUM(AX4:AZ4)</f>
        <v>10.263484375000003</v>
      </c>
      <c r="BB4" s="502">
        <f>BA4*AU4</f>
        <v>41.05393750000001</v>
      </c>
      <c r="BC4" s="3"/>
    </row>
    <row r="5" spans="1:55" ht="16.5" customHeight="1">
      <c r="A5" s="469">
        <v>2</v>
      </c>
      <c r="B5" s="427">
        <v>952527868</v>
      </c>
      <c r="C5" s="426" t="s">
        <v>539</v>
      </c>
      <c r="D5" s="427" t="s">
        <v>535</v>
      </c>
      <c r="E5" s="503" t="s">
        <v>572</v>
      </c>
      <c r="F5" s="429" t="s">
        <v>576</v>
      </c>
      <c r="G5" s="504" t="s">
        <v>634</v>
      </c>
      <c r="H5" s="428">
        <v>36434</v>
      </c>
      <c r="I5" s="472">
        <v>11</v>
      </c>
      <c r="J5" s="473" t="s">
        <v>635</v>
      </c>
      <c r="K5" s="474">
        <v>5</v>
      </c>
      <c r="L5" s="475">
        <v>2</v>
      </c>
      <c r="M5" s="475"/>
      <c r="N5" s="476">
        <v>2</v>
      </c>
      <c r="O5" s="477">
        <f aca="true" t="shared" si="3" ref="O5:O12">IF(K5=10,2,IF(K5=9,3,IF(K5=8,4,IF(K5=7,5,IF(K5=6,6,IF(K5=5,7,IF(K5=4,8,IF(K5=3,9,0))))))))</f>
        <v>7</v>
      </c>
      <c r="P5" s="477">
        <f aca="true" t="shared" si="4" ref="P5:P12">IF(K5=2,10,IF(K5=1,11,IF(K5="c",12,IF(K5="b",13,IF(K5="a",14,IF(K5="a4",15,IF(K5="a3",16,0)))))))</f>
        <v>0</v>
      </c>
      <c r="Q5" s="477">
        <f aca="true" t="shared" si="5" ref="Q5:Q12">P5+O5</f>
        <v>7</v>
      </c>
      <c r="R5" s="478">
        <v>1742.77</v>
      </c>
      <c r="S5" s="432">
        <v>0.15</v>
      </c>
      <c r="T5" s="480">
        <f aca="true" t="shared" si="6" ref="T5:T11">S5*R5</f>
        <v>261.4155</v>
      </c>
      <c r="U5" s="481" t="s">
        <v>633</v>
      </c>
      <c r="V5" s="481">
        <v>3</v>
      </c>
      <c r="W5" s="482">
        <f aca="true" t="shared" si="7" ref="W5:W12">IF(U5="متزوج",V5*20+60,0)</f>
        <v>120</v>
      </c>
      <c r="X5" s="483">
        <f aca="true" t="shared" si="8" ref="X5:X12">IF(D5="دكتوراه",500,IF(D5="ماجستير هندسه",300,IF(D5="ماجستير",200,0)))</f>
        <v>0</v>
      </c>
      <c r="Y5" s="431">
        <v>0</v>
      </c>
      <c r="Z5" s="485">
        <f>IF(I5&gt;5,R5*5%,0)</f>
        <v>87.13850000000001</v>
      </c>
      <c r="AA5" s="486">
        <f aca="true" t="shared" si="9" ref="AA5:AA12">R5*2.75%</f>
        <v>47.926175</v>
      </c>
      <c r="AB5" s="430">
        <v>0</v>
      </c>
      <c r="AC5" s="432">
        <v>0.25</v>
      </c>
      <c r="AD5" s="486">
        <f aca="true" t="shared" si="10" ref="AD5:AD12">AC5*R5</f>
        <v>435.6925</v>
      </c>
      <c r="AE5" s="487">
        <f aca="true" t="shared" si="11" ref="AE5:AE12">(R5+T5)*5%</f>
        <v>100.209275</v>
      </c>
      <c r="AF5" s="488">
        <f aca="true" t="shared" si="12" ref="AF5:AF13">R5*0.035</f>
        <v>60.996950000000005</v>
      </c>
      <c r="AG5" s="489">
        <f t="shared" si="0"/>
        <v>2755.9396250000004</v>
      </c>
      <c r="AH5" s="490">
        <v>75</v>
      </c>
      <c r="AI5" s="491">
        <f aca="true" t="shared" si="13" ref="AI5:AI12">(R5+T5)*7%</f>
        <v>140.29298500000002</v>
      </c>
      <c r="AJ5" s="491">
        <f t="shared" si="1"/>
        <v>60.125565</v>
      </c>
      <c r="AK5" s="491">
        <f aca="true" t="shared" si="14" ref="AK5:AK11">BB5</f>
        <v>4.026053750000028</v>
      </c>
      <c r="AL5" s="492"/>
      <c r="AM5" s="493">
        <f aca="true" t="shared" si="15" ref="AM5:AM11">AH5+AI5+AJ5+AL5+AK5</f>
        <v>279.44460375000006</v>
      </c>
      <c r="AN5" s="494">
        <f>AG5-AM5</f>
        <v>2476.4950212500003</v>
      </c>
      <c r="AO5" s="498">
        <v>2381</v>
      </c>
      <c r="AP5" s="495"/>
      <c r="AQ5" s="496">
        <f aca="true" t="shared" si="16" ref="AQ5:AQ16">AN5-AO5</f>
        <v>95.49502125000026</v>
      </c>
      <c r="AR5" s="497"/>
      <c r="AS5" s="498">
        <v>2390.2</v>
      </c>
      <c r="AT5" s="499"/>
      <c r="AU5" s="500">
        <f aca="true" t="shared" si="17" ref="AU5:AU17">$L$2</f>
        <v>4</v>
      </c>
      <c r="AV5" s="501">
        <f t="shared" si="2"/>
        <v>620.1302687500001</v>
      </c>
      <c r="AW5" s="501">
        <f aca="true" t="shared" si="18" ref="AW5:AW17">AV5-600</f>
        <v>20.13026875000014</v>
      </c>
      <c r="AX5" s="501">
        <f aca="true" t="shared" si="19" ref="AX5:AX17">IF(AW5&lt;=0,0,IF(AND(AW5&gt;=1,AW5&lt;=833),AW5*5%,IF(AW5&gt;=833,41.65)))</f>
        <v>1.006513437500007</v>
      </c>
      <c r="AY5" s="501">
        <f aca="true" t="shared" si="20" ref="AY5:AY17">IF(AND(AW5&gt;834,AW5&lt;=1667),(AW5-833)*10%,IF(AW5&gt;833,83.35,0))</f>
        <v>0</v>
      </c>
      <c r="AZ5" s="501">
        <f aca="true" t="shared" si="21" ref="AZ5:AZ17">IF(AW5&gt;1667,(AW5-1667)*15%,0)</f>
        <v>0</v>
      </c>
      <c r="BA5" s="502">
        <f aca="true" t="shared" si="22" ref="BA5:BA17">SUM(AX5:AZ5)</f>
        <v>1.006513437500007</v>
      </c>
      <c r="BB5" s="502">
        <f aca="true" t="shared" si="23" ref="BB5:BB17">BA5*AU5</f>
        <v>4.026053750000028</v>
      </c>
      <c r="BC5" s="3"/>
    </row>
    <row r="6" spans="1:55" ht="16.5" customHeight="1">
      <c r="A6" s="469">
        <v>3</v>
      </c>
      <c r="B6" s="427">
        <v>952527166</v>
      </c>
      <c r="C6" s="426" t="s">
        <v>534</v>
      </c>
      <c r="D6" s="427" t="s">
        <v>535</v>
      </c>
      <c r="E6" s="505" t="s">
        <v>636</v>
      </c>
      <c r="F6" s="429" t="s">
        <v>560</v>
      </c>
      <c r="G6" s="504" t="s">
        <v>634</v>
      </c>
      <c r="H6" s="428">
        <v>36434</v>
      </c>
      <c r="I6" s="472">
        <v>11</v>
      </c>
      <c r="J6" s="473" t="s">
        <v>635</v>
      </c>
      <c r="K6" s="474">
        <v>5</v>
      </c>
      <c r="L6" s="475">
        <v>2</v>
      </c>
      <c r="M6" s="475"/>
      <c r="N6" s="476">
        <v>2</v>
      </c>
      <c r="O6" s="477">
        <f t="shared" si="3"/>
        <v>7</v>
      </c>
      <c r="P6" s="477">
        <f t="shared" si="4"/>
        <v>0</v>
      </c>
      <c r="Q6" s="477">
        <f t="shared" si="5"/>
        <v>7</v>
      </c>
      <c r="R6" s="478">
        <f>IF(K6&lt;&gt;"",VLOOKUP(N6,'[1]salary'!A5:P45,Q6),0)</f>
        <v>1742.765625</v>
      </c>
      <c r="S6" s="432">
        <v>0.15</v>
      </c>
      <c r="T6" s="480">
        <f t="shared" si="6"/>
        <v>261.41484375</v>
      </c>
      <c r="U6" s="481" t="s">
        <v>633</v>
      </c>
      <c r="V6" s="481">
        <v>4</v>
      </c>
      <c r="W6" s="482">
        <v>140</v>
      </c>
      <c r="X6" s="483">
        <f t="shared" si="8"/>
        <v>0</v>
      </c>
      <c r="Y6" s="431">
        <v>0</v>
      </c>
      <c r="Z6" s="485">
        <f aca="true" t="shared" si="24" ref="Z6:Z12">IF(I6&gt;5,R6*5%,0)</f>
        <v>87.13828125</v>
      </c>
      <c r="AA6" s="486">
        <f t="shared" si="9"/>
        <v>47.9260546875</v>
      </c>
      <c r="AB6" s="430">
        <v>75</v>
      </c>
      <c r="AC6" s="432">
        <v>0.15</v>
      </c>
      <c r="AD6" s="486">
        <f t="shared" si="10"/>
        <v>261.41484375</v>
      </c>
      <c r="AE6" s="487">
        <f t="shared" si="11"/>
        <v>100.20902343750001</v>
      </c>
      <c r="AF6" s="488">
        <f t="shared" si="12"/>
        <v>60.99679687500001</v>
      </c>
      <c r="AG6" s="489">
        <f t="shared" si="0"/>
        <v>2676.6564453124997</v>
      </c>
      <c r="AH6" s="490">
        <f>IF(AE6&lt;=75,AE6,75)</f>
        <v>75</v>
      </c>
      <c r="AI6" s="491">
        <f t="shared" si="13"/>
        <v>140.29263281250002</v>
      </c>
      <c r="AJ6" s="491">
        <f t="shared" si="1"/>
        <v>60.1254140625</v>
      </c>
      <c r="AK6" s="491">
        <f t="shared" si="14"/>
        <v>0</v>
      </c>
      <c r="AL6" s="492"/>
      <c r="AM6" s="493">
        <f t="shared" si="15"/>
        <v>275.418046875</v>
      </c>
      <c r="AN6" s="494">
        <f>AG6-AM6</f>
        <v>2401.2383984374997</v>
      </c>
      <c r="AO6" s="498">
        <f aca="true" t="shared" si="25" ref="AO6:AO16">IF(AM6&lt;0,AJ6+AN6,AJ6)</f>
        <v>60.1254140625</v>
      </c>
      <c r="AP6" s="495"/>
      <c r="AQ6" s="496">
        <f t="shared" si="16"/>
        <v>2341.1129843749995</v>
      </c>
      <c r="AR6" s="497"/>
      <c r="AS6" s="498">
        <f aca="true" t="shared" si="26" ref="AS6:AS16">IF(AQ6&lt;0,AN6+AR6,AN6)</f>
        <v>2401.2383984374997</v>
      </c>
      <c r="AT6" s="499"/>
      <c r="AU6" s="500">
        <f t="shared" si="17"/>
        <v>4</v>
      </c>
      <c r="AV6" s="501">
        <f t="shared" si="2"/>
        <v>581.5595996093749</v>
      </c>
      <c r="AW6" s="501">
        <f t="shared" si="18"/>
        <v>-18.440400390625086</v>
      </c>
      <c r="AX6" s="501">
        <f t="shared" si="19"/>
        <v>0</v>
      </c>
      <c r="AY6" s="501">
        <f t="shared" si="20"/>
        <v>0</v>
      </c>
      <c r="AZ6" s="501">
        <f t="shared" si="21"/>
        <v>0</v>
      </c>
      <c r="BA6" s="502">
        <f t="shared" si="22"/>
        <v>0</v>
      </c>
      <c r="BB6" s="502">
        <f t="shared" si="23"/>
        <v>0</v>
      </c>
      <c r="BC6" s="3"/>
    </row>
    <row r="7" spans="1:55" ht="16.5" customHeight="1">
      <c r="A7" s="469">
        <v>4</v>
      </c>
      <c r="B7" s="427">
        <v>907721690</v>
      </c>
      <c r="C7" s="426" t="s">
        <v>561</v>
      </c>
      <c r="D7" s="427" t="s">
        <v>532</v>
      </c>
      <c r="E7" s="503" t="s">
        <v>637</v>
      </c>
      <c r="F7" s="429" t="s">
        <v>575</v>
      </c>
      <c r="G7" s="471" t="s">
        <v>631</v>
      </c>
      <c r="H7" s="428">
        <v>37012</v>
      </c>
      <c r="I7" s="472">
        <v>10</v>
      </c>
      <c r="J7" s="473" t="s">
        <v>632</v>
      </c>
      <c r="K7" s="474">
        <v>3</v>
      </c>
      <c r="L7" s="475">
        <v>1</v>
      </c>
      <c r="M7" s="475"/>
      <c r="N7" s="476">
        <v>1</v>
      </c>
      <c r="O7" s="477">
        <f t="shared" si="3"/>
        <v>9</v>
      </c>
      <c r="P7" s="477">
        <f t="shared" si="4"/>
        <v>0</v>
      </c>
      <c r="Q7" s="477">
        <f t="shared" si="5"/>
        <v>9</v>
      </c>
      <c r="R7" s="478">
        <v>1984</v>
      </c>
      <c r="S7" s="432">
        <v>0.35</v>
      </c>
      <c r="T7" s="480">
        <f t="shared" si="6"/>
        <v>694.4</v>
      </c>
      <c r="U7" s="481" t="s">
        <v>633</v>
      </c>
      <c r="V7" s="481">
        <v>2</v>
      </c>
      <c r="W7" s="482">
        <f t="shared" si="7"/>
        <v>100</v>
      </c>
      <c r="X7" s="483">
        <f t="shared" si="8"/>
        <v>0</v>
      </c>
      <c r="Y7" s="431">
        <v>200</v>
      </c>
      <c r="Z7" s="485">
        <f t="shared" si="24"/>
        <v>99.2</v>
      </c>
      <c r="AA7" s="486">
        <f t="shared" si="9"/>
        <v>54.56</v>
      </c>
      <c r="AB7" s="430">
        <v>75</v>
      </c>
      <c r="AC7" s="432">
        <v>0</v>
      </c>
      <c r="AD7" s="486">
        <f t="shared" si="10"/>
        <v>0</v>
      </c>
      <c r="AE7" s="487">
        <f t="shared" si="11"/>
        <v>133.92000000000002</v>
      </c>
      <c r="AF7" s="488">
        <f t="shared" si="12"/>
        <v>69.44000000000001</v>
      </c>
      <c r="AG7" s="489">
        <v>3276.65</v>
      </c>
      <c r="AH7" s="490">
        <v>0</v>
      </c>
      <c r="AI7" s="491">
        <v>187.48</v>
      </c>
      <c r="AJ7" s="491">
        <v>80.35</v>
      </c>
      <c r="AK7" s="491">
        <v>27.85</v>
      </c>
      <c r="AL7" s="492"/>
      <c r="AM7" s="493">
        <f>AK7+AJ7+AI7</f>
        <v>295.67999999999995</v>
      </c>
      <c r="AN7" s="494">
        <f>AG7-AM7</f>
        <v>2980.9700000000003</v>
      </c>
      <c r="AO7" s="498">
        <f t="shared" si="25"/>
        <v>80.35</v>
      </c>
      <c r="AP7" s="495"/>
      <c r="AQ7" s="496">
        <f t="shared" si="16"/>
        <v>2900.6200000000003</v>
      </c>
      <c r="AR7" s="497"/>
      <c r="AS7" s="498">
        <f t="shared" si="26"/>
        <v>2980.9700000000003</v>
      </c>
      <c r="AT7" s="499"/>
      <c r="AU7" s="500">
        <f t="shared" si="17"/>
        <v>4</v>
      </c>
      <c r="AV7" s="501">
        <f t="shared" si="2"/>
        <v>733.455</v>
      </c>
      <c r="AW7" s="501">
        <f t="shared" si="18"/>
        <v>133.45500000000004</v>
      </c>
      <c r="AX7" s="501">
        <f t="shared" si="19"/>
        <v>6.672750000000002</v>
      </c>
      <c r="AY7" s="501">
        <f t="shared" si="20"/>
        <v>0</v>
      </c>
      <c r="AZ7" s="501">
        <f t="shared" si="21"/>
        <v>0</v>
      </c>
      <c r="BA7" s="502">
        <f t="shared" si="22"/>
        <v>6.672750000000002</v>
      </c>
      <c r="BB7" s="502">
        <f t="shared" si="23"/>
        <v>26.69100000000001</v>
      </c>
      <c r="BC7" s="3"/>
    </row>
    <row r="8" spans="1:55" ht="16.5" customHeight="1">
      <c r="A8" s="469">
        <v>5</v>
      </c>
      <c r="B8" s="427">
        <v>958052979</v>
      </c>
      <c r="C8" s="426" t="s">
        <v>537</v>
      </c>
      <c r="D8" s="427" t="s">
        <v>535</v>
      </c>
      <c r="E8" s="505" t="s">
        <v>638</v>
      </c>
      <c r="F8" s="429" t="s">
        <v>639</v>
      </c>
      <c r="G8" s="504" t="s">
        <v>634</v>
      </c>
      <c r="H8" s="428">
        <v>36566</v>
      </c>
      <c r="I8" s="472">
        <v>11</v>
      </c>
      <c r="J8" s="473" t="s">
        <v>635</v>
      </c>
      <c r="K8" s="474">
        <v>5</v>
      </c>
      <c r="L8" s="475">
        <v>2</v>
      </c>
      <c r="M8" s="475"/>
      <c r="N8" s="476">
        <v>2</v>
      </c>
      <c r="O8" s="477">
        <f t="shared" si="3"/>
        <v>7</v>
      </c>
      <c r="P8" s="477">
        <f t="shared" si="4"/>
        <v>0</v>
      </c>
      <c r="Q8" s="477">
        <f t="shared" si="5"/>
        <v>7</v>
      </c>
      <c r="R8" s="478">
        <f>IF(K8&lt;&gt;"",VLOOKUP(N8,'[1]salary'!A5:P45,Q8),0)</f>
        <v>1742.765625</v>
      </c>
      <c r="S8" s="432">
        <v>0.15</v>
      </c>
      <c r="T8" s="480">
        <f t="shared" si="6"/>
        <v>261.41484375</v>
      </c>
      <c r="U8" s="481" t="s">
        <v>633</v>
      </c>
      <c r="V8" s="481">
        <v>6</v>
      </c>
      <c r="W8" s="482">
        <f t="shared" si="7"/>
        <v>180</v>
      </c>
      <c r="X8" s="483">
        <f t="shared" si="8"/>
        <v>0</v>
      </c>
      <c r="Y8" s="431">
        <v>0</v>
      </c>
      <c r="Z8" s="485">
        <f t="shared" si="24"/>
        <v>87.13828125</v>
      </c>
      <c r="AA8" s="486">
        <f t="shared" si="9"/>
        <v>47.9260546875</v>
      </c>
      <c r="AB8" s="430">
        <v>200</v>
      </c>
      <c r="AC8" s="432">
        <v>0.15</v>
      </c>
      <c r="AD8" s="486">
        <f t="shared" si="10"/>
        <v>261.41484375</v>
      </c>
      <c r="AE8" s="487">
        <f t="shared" si="11"/>
        <v>100.20902343750001</v>
      </c>
      <c r="AF8" s="488">
        <f t="shared" si="12"/>
        <v>60.99679687500001</v>
      </c>
      <c r="AG8" s="489">
        <f t="shared" si="0"/>
        <v>2841.6564453124997</v>
      </c>
      <c r="AH8" s="490">
        <f>IF(AE8&lt;=75,AE8,75)</f>
        <v>75</v>
      </c>
      <c r="AI8" s="491">
        <f t="shared" si="13"/>
        <v>140.29263281250002</v>
      </c>
      <c r="AJ8" s="491">
        <f t="shared" si="1"/>
        <v>60.1254140625</v>
      </c>
      <c r="AK8" s="491">
        <v>8.31</v>
      </c>
      <c r="AL8" s="492"/>
      <c r="AM8" s="493">
        <f t="shared" si="15"/>
        <v>283.728046875</v>
      </c>
      <c r="AN8" s="494">
        <f>AG8-AM8</f>
        <v>2557.9283984374997</v>
      </c>
      <c r="AO8" s="498">
        <f t="shared" si="25"/>
        <v>60.1254140625</v>
      </c>
      <c r="AP8" s="495"/>
      <c r="AQ8" s="496">
        <f t="shared" si="16"/>
        <v>2497.8029843749996</v>
      </c>
      <c r="AR8" s="497"/>
      <c r="AS8" s="498">
        <f t="shared" si="26"/>
        <v>2557.9283984374997</v>
      </c>
      <c r="AT8" s="499"/>
      <c r="AU8" s="500">
        <f t="shared" si="17"/>
        <v>4</v>
      </c>
      <c r="AV8" s="501">
        <f t="shared" si="2"/>
        <v>591.5595996093749</v>
      </c>
      <c r="AW8" s="501">
        <f t="shared" si="18"/>
        <v>-8.440400390625086</v>
      </c>
      <c r="AX8" s="501">
        <f t="shared" si="19"/>
        <v>0</v>
      </c>
      <c r="AY8" s="501">
        <f t="shared" si="20"/>
        <v>0</v>
      </c>
      <c r="AZ8" s="501">
        <f t="shared" si="21"/>
        <v>0</v>
      </c>
      <c r="BA8" s="502">
        <f t="shared" si="22"/>
        <v>0</v>
      </c>
      <c r="BB8" s="502">
        <f t="shared" si="23"/>
        <v>0</v>
      </c>
      <c r="BC8" s="3"/>
    </row>
    <row r="9" spans="1:55" ht="16.5" customHeight="1">
      <c r="A9" s="469">
        <v>6</v>
      </c>
      <c r="B9" s="427">
        <v>975755109</v>
      </c>
      <c r="C9" s="426" t="s">
        <v>562</v>
      </c>
      <c r="D9" s="427" t="s">
        <v>563</v>
      </c>
      <c r="E9" s="503"/>
      <c r="F9" s="429" t="s">
        <v>640</v>
      </c>
      <c r="G9" s="471" t="s">
        <v>631</v>
      </c>
      <c r="H9" s="428">
        <v>36741</v>
      </c>
      <c r="I9" s="472">
        <v>11</v>
      </c>
      <c r="J9" s="473" t="s">
        <v>641</v>
      </c>
      <c r="K9" s="474">
        <v>7</v>
      </c>
      <c r="L9" s="475">
        <v>2</v>
      </c>
      <c r="M9" s="475"/>
      <c r="N9" s="476">
        <v>2</v>
      </c>
      <c r="O9" s="477">
        <f t="shared" si="3"/>
        <v>5</v>
      </c>
      <c r="P9" s="477">
        <f t="shared" si="4"/>
        <v>0</v>
      </c>
      <c r="Q9" s="477">
        <f t="shared" si="5"/>
        <v>5</v>
      </c>
      <c r="R9" s="478">
        <v>1527.49</v>
      </c>
      <c r="S9" s="432">
        <v>0.15</v>
      </c>
      <c r="T9" s="480">
        <f t="shared" si="6"/>
        <v>229.1235</v>
      </c>
      <c r="U9" s="481" t="s">
        <v>633</v>
      </c>
      <c r="V9" s="481">
        <v>3</v>
      </c>
      <c r="W9" s="482">
        <f t="shared" si="7"/>
        <v>120</v>
      </c>
      <c r="X9" s="483">
        <f t="shared" si="8"/>
        <v>0</v>
      </c>
      <c r="Y9" s="431">
        <v>0</v>
      </c>
      <c r="Z9" s="485">
        <f t="shared" si="24"/>
        <v>76.3745</v>
      </c>
      <c r="AA9" s="486">
        <f t="shared" si="9"/>
        <v>42.005975</v>
      </c>
      <c r="AB9" s="430">
        <v>0</v>
      </c>
      <c r="AC9" s="432">
        <v>0</v>
      </c>
      <c r="AD9" s="486">
        <f t="shared" si="10"/>
        <v>0</v>
      </c>
      <c r="AE9" s="487">
        <f t="shared" si="11"/>
        <v>87.830675</v>
      </c>
      <c r="AF9" s="488">
        <f t="shared" si="12"/>
        <v>53.46215000000001</v>
      </c>
      <c r="AG9" s="489">
        <v>2048.45</v>
      </c>
      <c r="AH9" s="490">
        <v>0</v>
      </c>
      <c r="AI9" s="491">
        <f t="shared" si="13"/>
        <v>122.962945</v>
      </c>
      <c r="AJ9" s="491">
        <f t="shared" si="1"/>
        <v>52.698404999999994</v>
      </c>
      <c r="AK9" s="491">
        <f t="shared" si="14"/>
        <v>0</v>
      </c>
      <c r="AL9" s="492"/>
      <c r="AM9" s="493">
        <f t="shared" si="15"/>
        <v>175.66135</v>
      </c>
      <c r="AN9" s="494">
        <v>1872.79</v>
      </c>
      <c r="AO9" s="498">
        <f t="shared" si="25"/>
        <v>52.698404999999994</v>
      </c>
      <c r="AP9" s="495"/>
      <c r="AQ9" s="496">
        <v>0</v>
      </c>
      <c r="AR9" s="497"/>
      <c r="AS9" s="498">
        <f t="shared" si="26"/>
        <v>1872.79</v>
      </c>
      <c r="AT9" s="499"/>
      <c r="AU9" s="500">
        <f t="shared" si="17"/>
        <v>4</v>
      </c>
      <c r="AV9" s="501">
        <f t="shared" si="2"/>
        <v>468.19716249999993</v>
      </c>
      <c r="AW9" s="501">
        <f t="shared" si="18"/>
        <v>-131.80283750000007</v>
      </c>
      <c r="AX9" s="501">
        <f t="shared" si="19"/>
        <v>0</v>
      </c>
      <c r="AY9" s="501">
        <f t="shared" si="20"/>
        <v>0</v>
      </c>
      <c r="AZ9" s="501">
        <f t="shared" si="21"/>
        <v>0</v>
      </c>
      <c r="BA9" s="502">
        <f t="shared" si="22"/>
        <v>0</v>
      </c>
      <c r="BB9" s="502">
        <f t="shared" si="23"/>
        <v>0</v>
      </c>
      <c r="BC9" s="3"/>
    </row>
    <row r="10" spans="1:55" ht="16.5" customHeight="1">
      <c r="A10" s="469">
        <v>7</v>
      </c>
      <c r="B10" s="427">
        <v>952526176</v>
      </c>
      <c r="C10" s="426" t="s">
        <v>538</v>
      </c>
      <c r="D10" s="427" t="s">
        <v>563</v>
      </c>
      <c r="E10" s="505"/>
      <c r="F10" s="429" t="s">
        <v>577</v>
      </c>
      <c r="G10" s="504" t="s">
        <v>634</v>
      </c>
      <c r="H10" s="428">
        <v>38390</v>
      </c>
      <c r="I10" s="472">
        <v>6</v>
      </c>
      <c r="J10" s="473" t="s">
        <v>641</v>
      </c>
      <c r="K10" s="474">
        <v>8</v>
      </c>
      <c r="L10" s="475">
        <v>2</v>
      </c>
      <c r="M10" s="475"/>
      <c r="N10" s="476">
        <v>2</v>
      </c>
      <c r="O10" s="477">
        <f t="shared" si="3"/>
        <v>4</v>
      </c>
      <c r="P10" s="477">
        <f t="shared" si="4"/>
        <v>0</v>
      </c>
      <c r="Q10" s="477">
        <f t="shared" si="5"/>
        <v>4</v>
      </c>
      <c r="R10" s="478">
        <v>1445.47</v>
      </c>
      <c r="S10" s="432">
        <v>0.15</v>
      </c>
      <c r="T10" s="480">
        <f t="shared" si="6"/>
        <v>216.8205</v>
      </c>
      <c r="U10" s="481" t="s">
        <v>633</v>
      </c>
      <c r="V10" s="481">
        <v>5</v>
      </c>
      <c r="W10" s="482">
        <v>160</v>
      </c>
      <c r="X10" s="483">
        <f t="shared" si="8"/>
        <v>0</v>
      </c>
      <c r="Y10" s="431">
        <v>0</v>
      </c>
      <c r="Z10" s="485">
        <v>70.5</v>
      </c>
      <c r="AA10" s="486">
        <f t="shared" si="9"/>
        <v>39.750425</v>
      </c>
      <c r="AB10" s="430">
        <v>0</v>
      </c>
      <c r="AC10" s="432">
        <v>0.15</v>
      </c>
      <c r="AD10" s="486">
        <f t="shared" si="10"/>
        <v>216.8205</v>
      </c>
      <c r="AE10" s="487">
        <f t="shared" si="11"/>
        <v>83.11452500000001</v>
      </c>
      <c r="AF10" s="488">
        <f t="shared" si="12"/>
        <v>50.59145000000001</v>
      </c>
      <c r="AG10" s="489">
        <v>2199.95</v>
      </c>
      <c r="AH10" s="490">
        <v>72</v>
      </c>
      <c r="AI10" s="491">
        <f t="shared" si="13"/>
        <v>116.36033500000002</v>
      </c>
      <c r="AJ10" s="491">
        <f t="shared" si="1"/>
        <v>49.868715</v>
      </c>
      <c r="AK10" s="491">
        <f t="shared" si="14"/>
        <v>0</v>
      </c>
      <c r="AL10" s="492"/>
      <c r="AM10" s="493">
        <f t="shared" si="15"/>
        <v>238.22905000000003</v>
      </c>
      <c r="AN10" s="494">
        <v>1963.72</v>
      </c>
      <c r="AO10" s="498">
        <f t="shared" si="25"/>
        <v>49.868715</v>
      </c>
      <c r="AP10" s="495"/>
      <c r="AQ10" s="496">
        <f t="shared" si="16"/>
        <v>1913.851285</v>
      </c>
      <c r="AR10" s="497"/>
      <c r="AS10" s="498">
        <f t="shared" si="26"/>
        <v>1963.72</v>
      </c>
      <c r="AT10" s="499"/>
      <c r="AU10" s="500">
        <f t="shared" si="17"/>
        <v>4</v>
      </c>
      <c r="AV10" s="501">
        <f t="shared" si="2"/>
        <v>490.4302374999999</v>
      </c>
      <c r="AW10" s="501">
        <f t="shared" si="18"/>
        <v>-109.56976250000008</v>
      </c>
      <c r="AX10" s="501">
        <f t="shared" si="19"/>
        <v>0</v>
      </c>
      <c r="AY10" s="501">
        <f t="shared" si="20"/>
        <v>0</v>
      </c>
      <c r="AZ10" s="501">
        <f t="shared" si="21"/>
        <v>0</v>
      </c>
      <c r="BA10" s="502">
        <f t="shared" si="22"/>
        <v>0</v>
      </c>
      <c r="BB10" s="502">
        <f t="shared" si="23"/>
        <v>0</v>
      </c>
      <c r="BC10" s="3"/>
    </row>
    <row r="11" spans="1:55" ht="16.5" customHeight="1">
      <c r="A11" s="469">
        <v>8</v>
      </c>
      <c r="B11" s="427">
        <v>907328447</v>
      </c>
      <c r="C11" s="426" t="s">
        <v>533</v>
      </c>
      <c r="D11" s="427" t="s">
        <v>563</v>
      </c>
      <c r="E11" s="505"/>
      <c r="F11" s="429" t="s">
        <v>642</v>
      </c>
      <c r="G11" s="471" t="s">
        <v>631</v>
      </c>
      <c r="H11" s="428">
        <v>38131</v>
      </c>
      <c r="I11" s="472">
        <v>7</v>
      </c>
      <c r="J11" s="473" t="s">
        <v>643</v>
      </c>
      <c r="K11" s="474">
        <v>9</v>
      </c>
      <c r="L11" s="475">
        <v>2</v>
      </c>
      <c r="M11" s="475"/>
      <c r="N11" s="476">
        <f>M11+L11</f>
        <v>2</v>
      </c>
      <c r="O11" s="477">
        <f t="shared" si="3"/>
        <v>3</v>
      </c>
      <c r="P11" s="477">
        <f t="shared" si="4"/>
        <v>0</v>
      </c>
      <c r="Q11" s="477">
        <f t="shared" si="5"/>
        <v>3</v>
      </c>
      <c r="R11" s="478">
        <f>IF(K11&lt;&gt;"",VLOOKUP(N11,'[1]salary'!A5:P45,Q11),0)</f>
        <v>1363.4578125</v>
      </c>
      <c r="S11" s="432">
        <v>0.1</v>
      </c>
      <c r="T11" s="480">
        <f t="shared" si="6"/>
        <v>136.34578125000002</v>
      </c>
      <c r="U11" s="481" t="s">
        <v>633</v>
      </c>
      <c r="V11" s="481">
        <v>2</v>
      </c>
      <c r="W11" s="482">
        <f t="shared" si="7"/>
        <v>100</v>
      </c>
      <c r="X11" s="483">
        <f t="shared" si="8"/>
        <v>0</v>
      </c>
      <c r="Y11" s="431">
        <v>0</v>
      </c>
      <c r="Z11" s="485">
        <v>66.5</v>
      </c>
      <c r="AA11" s="486">
        <f t="shared" si="9"/>
        <v>37.49508984375</v>
      </c>
      <c r="AB11" s="430">
        <v>0</v>
      </c>
      <c r="AC11" s="432">
        <v>0</v>
      </c>
      <c r="AD11" s="486">
        <f t="shared" si="10"/>
        <v>0</v>
      </c>
      <c r="AE11" s="487">
        <f t="shared" si="11"/>
        <v>74.9901796875</v>
      </c>
      <c r="AF11" s="488">
        <f t="shared" si="12"/>
        <v>47.72102343750001</v>
      </c>
      <c r="AG11" s="489">
        <v>1751.53</v>
      </c>
      <c r="AH11" s="490">
        <v>0</v>
      </c>
      <c r="AI11" s="491">
        <f t="shared" si="13"/>
        <v>104.98625156250002</v>
      </c>
      <c r="AJ11" s="491">
        <f t="shared" si="1"/>
        <v>44.994107812500005</v>
      </c>
      <c r="AK11" s="491">
        <f t="shared" si="14"/>
        <v>0</v>
      </c>
      <c r="AL11" s="492"/>
      <c r="AM11" s="493">
        <f t="shared" si="15"/>
        <v>149.98035937500003</v>
      </c>
      <c r="AN11" s="494">
        <v>1601.55</v>
      </c>
      <c r="AO11" s="498">
        <f t="shared" si="25"/>
        <v>44.994107812500005</v>
      </c>
      <c r="AP11" s="495"/>
      <c r="AQ11" s="496">
        <f t="shared" si="16"/>
        <v>1556.5558921875</v>
      </c>
      <c r="AR11" s="497"/>
      <c r="AS11" s="498">
        <f t="shared" si="26"/>
        <v>1601.55</v>
      </c>
      <c r="AT11" s="499"/>
      <c r="AU11" s="500">
        <f t="shared" si="17"/>
        <v>4</v>
      </c>
      <c r="AV11" s="501">
        <f t="shared" si="2"/>
        <v>400.38741015625</v>
      </c>
      <c r="AW11" s="501">
        <f t="shared" si="18"/>
        <v>-199.61258984375002</v>
      </c>
      <c r="AX11" s="501">
        <f t="shared" si="19"/>
        <v>0</v>
      </c>
      <c r="AY11" s="501">
        <f t="shared" si="20"/>
        <v>0</v>
      </c>
      <c r="AZ11" s="501">
        <f t="shared" si="21"/>
        <v>0</v>
      </c>
      <c r="BA11" s="502">
        <f t="shared" si="22"/>
        <v>0</v>
      </c>
      <c r="BB11" s="502">
        <f t="shared" si="23"/>
        <v>0</v>
      </c>
      <c r="BC11" s="3"/>
    </row>
    <row r="12" spans="1:55" ht="16.5" customHeight="1">
      <c r="A12" s="469">
        <v>9</v>
      </c>
      <c r="B12" s="427">
        <v>906853486</v>
      </c>
      <c r="C12" s="426" t="s">
        <v>547</v>
      </c>
      <c r="D12" s="427" t="s">
        <v>536</v>
      </c>
      <c r="E12" s="503" t="s">
        <v>644</v>
      </c>
      <c r="F12" s="429" t="s">
        <v>578</v>
      </c>
      <c r="G12" s="504" t="s">
        <v>634</v>
      </c>
      <c r="H12" s="428">
        <v>39816</v>
      </c>
      <c r="I12" s="472">
        <v>2</v>
      </c>
      <c r="J12" s="473" t="s">
        <v>632</v>
      </c>
      <c r="K12" s="474">
        <v>4</v>
      </c>
      <c r="L12" s="475">
        <v>3</v>
      </c>
      <c r="M12" s="475"/>
      <c r="N12" s="476">
        <v>3</v>
      </c>
      <c r="O12" s="477">
        <f t="shared" si="3"/>
        <v>8</v>
      </c>
      <c r="P12" s="477">
        <f t="shared" si="4"/>
        <v>0</v>
      </c>
      <c r="Q12" s="477">
        <f t="shared" si="5"/>
        <v>8</v>
      </c>
      <c r="R12" s="583">
        <v>1899.49</v>
      </c>
      <c r="S12" s="432">
        <v>0.6</v>
      </c>
      <c r="T12" s="480">
        <v>1139.69</v>
      </c>
      <c r="U12" s="481" t="s">
        <v>633</v>
      </c>
      <c r="V12" s="481">
        <v>0</v>
      </c>
      <c r="W12" s="482">
        <f t="shared" si="7"/>
        <v>60</v>
      </c>
      <c r="X12" s="483">
        <f t="shared" si="8"/>
        <v>0</v>
      </c>
      <c r="Y12" s="431">
        <v>200</v>
      </c>
      <c r="Z12" s="485">
        <f t="shared" si="24"/>
        <v>0</v>
      </c>
      <c r="AA12" s="486">
        <f t="shared" si="9"/>
        <v>52.235975</v>
      </c>
      <c r="AB12" s="430">
        <v>250</v>
      </c>
      <c r="AC12" s="432">
        <v>0</v>
      </c>
      <c r="AD12" s="486">
        <f t="shared" si="10"/>
        <v>0</v>
      </c>
      <c r="AE12" s="487">
        <f t="shared" si="11"/>
        <v>151.95900000000003</v>
      </c>
      <c r="AF12" s="488">
        <f t="shared" si="12"/>
        <v>66.48215</v>
      </c>
      <c r="AG12" s="489">
        <f t="shared" si="0"/>
        <v>3667.898125</v>
      </c>
      <c r="AH12" s="490">
        <v>0</v>
      </c>
      <c r="AI12" s="491">
        <f t="shared" si="13"/>
        <v>212.74260000000004</v>
      </c>
      <c r="AJ12" s="491">
        <f t="shared" si="1"/>
        <v>91.17540000000001</v>
      </c>
      <c r="AK12" s="491">
        <v>48.2</v>
      </c>
      <c r="AL12" s="492"/>
      <c r="AM12" s="493">
        <v>352.12</v>
      </c>
      <c r="AN12" s="494">
        <v>3315.78</v>
      </c>
      <c r="AO12" s="498">
        <f t="shared" si="25"/>
        <v>91.17540000000001</v>
      </c>
      <c r="AP12" s="495"/>
      <c r="AQ12" s="496">
        <f t="shared" si="16"/>
        <v>3224.6046</v>
      </c>
      <c r="AR12" s="497"/>
      <c r="AS12" s="498">
        <f t="shared" si="26"/>
        <v>3315.78</v>
      </c>
      <c r="AT12" s="499"/>
      <c r="AU12" s="500">
        <f t="shared" si="17"/>
        <v>4</v>
      </c>
      <c r="AV12" s="501">
        <f t="shared" si="2"/>
        <v>778.49503125</v>
      </c>
      <c r="AW12" s="501">
        <f t="shared" si="18"/>
        <v>178.49503125</v>
      </c>
      <c r="AX12" s="501">
        <f t="shared" si="19"/>
        <v>8.924751562500001</v>
      </c>
      <c r="AY12" s="501">
        <f t="shared" si="20"/>
        <v>0</v>
      </c>
      <c r="AZ12" s="501">
        <f t="shared" si="21"/>
        <v>0</v>
      </c>
      <c r="BA12" s="502">
        <f t="shared" si="22"/>
        <v>8.924751562500001</v>
      </c>
      <c r="BB12" s="502">
        <f t="shared" si="23"/>
        <v>35.699006250000004</v>
      </c>
      <c r="BC12" s="3"/>
    </row>
    <row r="13" spans="1:54" ht="16.5" customHeight="1" thickBot="1">
      <c r="A13" s="553">
        <v>10</v>
      </c>
      <c r="B13" s="554">
        <v>907266928</v>
      </c>
      <c r="C13" s="555" t="s">
        <v>546</v>
      </c>
      <c r="D13" s="554" t="s">
        <v>532</v>
      </c>
      <c r="E13" s="557" t="s">
        <v>637</v>
      </c>
      <c r="F13" s="558" t="s">
        <v>564</v>
      </c>
      <c r="G13" s="559" t="s">
        <v>631</v>
      </c>
      <c r="H13" s="560">
        <v>39904</v>
      </c>
      <c r="I13" s="561">
        <v>2</v>
      </c>
      <c r="J13" s="562" t="s">
        <v>632</v>
      </c>
      <c r="K13" s="563">
        <v>5</v>
      </c>
      <c r="L13" s="564">
        <v>3</v>
      </c>
      <c r="M13" s="564"/>
      <c r="N13" s="565">
        <v>3</v>
      </c>
      <c r="O13" s="566">
        <f>IF(K13=10,2,IF(K13=9,3,IF(K13=8,4,IF(K13=7,5,IF(K13=6,6,IF(K13=5,7,IF(K13=4,8,IF(K13=3,9,0))))))))</f>
        <v>7</v>
      </c>
      <c r="P13" s="566">
        <f>IF(K13=2,10,IF(K13=1,11,IF(K13="c",12,IF(K13="b",13,IF(K13="a",14,IF(K13="a4",15,IF(K13="a3",16,0)))))))</f>
        <v>0</v>
      </c>
      <c r="Q13" s="566">
        <f>P13+O13</f>
        <v>7</v>
      </c>
      <c r="R13" s="567">
        <v>1764.55</v>
      </c>
      <c r="S13" s="568">
        <v>0.25</v>
      </c>
      <c r="T13" s="567">
        <v>441.14</v>
      </c>
      <c r="U13" s="569" t="s">
        <v>633</v>
      </c>
      <c r="V13" s="569">
        <v>2</v>
      </c>
      <c r="W13" s="570">
        <f>IF(U13="متزوج",V13*20+60,0)</f>
        <v>100</v>
      </c>
      <c r="X13" s="571">
        <f>IF(D13="دكتوراه",500,IF(D13="ماجستير هندسه",300,IF(D13="ماجستير",200,0)))</f>
        <v>0</v>
      </c>
      <c r="Y13" s="572">
        <v>0</v>
      </c>
      <c r="Z13" s="573">
        <f>IF(I13&gt;5,R13*5%,0)</f>
        <v>0</v>
      </c>
      <c r="AA13" s="574">
        <f>R13*2.75%</f>
        <v>48.525124999999996</v>
      </c>
      <c r="AB13" s="575">
        <v>0</v>
      </c>
      <c r="AC13" s="576">
        <v>0</v>
      </c>
      <c r="AD13" s="574">
        <f>AC13*R13</f>
        <v>0</v>
      </c>
      <c r="AE13" s="577">
        <f>(R13+T13)*5%</f>
        <v>110.28450000000001</v>
      </c>
      <c r="AF13" s="524">
        <f t="shared" si="12"/>
        <v>61.75925</v>
      </c>
      <c r="AG13" s="578">
        <v>2395.98</v>
      </c>
      <c r="AH13" s="577">
        <f>IF(AE13&lt;=75,AE13,75)</f>
        <v>75</v>
      </c>
      <c r="AI13" s="579">
        <f>(R13+T13)*7%</f>
        <v>154.3983</v>
      </c>
      <c r="AJ13" s="579">
        <f>(R13+T13)*0.03</f>
        <v>66.1707</v>
      </c>
      <c r="AK13" s="579">
        <f>BB13</f>
        <v>0</v>
      </c>
      <c r="AL13" s="580"/>
      <c r="AM13" s="578">
        <v>295.57</v>
      </c>
      <c r="AN13" s="574">
        <v>2120.41</v>
      </c>
      <c r="AO13" s="509">
        <f>IF(AM13&lt;0,AJ13+AN13,AJ13)</f>
        <v>66.1707</v>
      </c>
      <c r="AP13" s="506"/>
      <c r="AQ13" s="507">
        <f>AN13-AO13</f>
        <v>2054.2392999999997</v>
      </c>
      <c r="AR13" s="508"/>
      <c r="AS13" s="509">
        <f>IF(AQ13&lt;0,AN13+AR13,AN13)</f>
        <v>2120.41</v>
      </c>
      <c r="AT13" s="499"/>
      <c r="AU13" s="500">
        <f t="shared" si="17"/>
        <v>4</v>
      </c>
      <c r="AV13" s="501">
        <f>(AG13-AH13-AI13-AJ13-AL13-AB13)/AU13</f>
        <v>525.10275</v>
      </c>
      <c r="AW13" s="501">
        <f t="shared" si="18"/>
        <v>-74.89724999999999</v>
      </c>
      <c r="AX13" s="501">
        <f t="shared" si="19"/>
        <v>0</v>
      </c>
      <c r="AY13" s="501">
        <f>IF(AND(AW13&gt;834,AW13&lt;=1667),(AW13-833)*10%,IF(AW13&gt;833,83.35,0))</f>
        <v>0</v>
      </c>
      <c r="AZ13" s="501">
        <f>IF(AW13&gt;1667,(AW13-1667)*15%,0)</f>
        <v>0</v>
      </c>
      <c r="BA13" s="502">
        <f>SUM(AX13:AZ13)</f>
        <v>0</v>
      </c>
      <c r="BB13" s="502">
        <f>BA13*AU13</f>
        <v>0</v>
      </c>
    </row>
    <row r="14" spans="1:54" ht="16.5" customHeight="1" thickBot="1">
      <c r="A14" s="553">
        <v>11</v>
      </c>
      <c r="B14" s="554">
        <v>941580243</v>
      </c>
      <c r="C14" s="555" t="s">
        <v>682</v>
      </c>
      <c r="D14" s="554" t="s">
        <v>683</v>
      </c>
      <c r="E14" s="557" t="s">
        <v>684</v>
      </c>
      <c r="F14" s="558" t="s">
        <v>685</v>
      </c>
      <c r="G14" s="559" t="s">
        <v>686</v>
      </c>
      <c r="H14" s="560">
        <v>40634</v>
      </c>
      <c r="I14" s="561">
        <v>0</v>
      </c>
      <c r="J14" s="562" t="s">
        <v>632</v>
      </c>
      <c r="K14" s="563">
        <v>5</v>
      </c>
      <c r="L14" s="564">
        <v>0</v>
      </c>
      <c r="M14" s="564"/>
      <c r="N14" s="565">
        <v>0</v>
      </c>
      <c r="O14" s="566">
        <f>IF(K14=10,2,IF(K14=9,3,IF(K14=8,4,IF(K14=7,5,IF(K14=6,6,IF(K14=5,7,IF(K14=4,8,IF(K14=3,9,0))))))))</f>
        <v>7</v>
      </c>
      <c r="P14" s="566">
        <f>IF(K14=2,10,IF(K14=1,11,IF(K14="c",12,IF(K14="b",13,IF(K14="a",14,IF(K14="a4",15,IF(K14="a3",16,0)))))))</f>
        <v>0</v>
      </c>
      <c r="Q14" s="566">
        <f>P14+O14</f>
        <v>7</v>
      </c>
      <c r="R14" s="567">
        <v>1700</v>
      </c>
      <c r="S14" s="568">
        <v>0.25</v>
      </c>
      <c r="T14" s="567">
        <v>425</v>
      </c>
      <c r="U14" s="569">
        <v>0</v>
      </c>
      <c r="V14" s="569">
        <v>0</v>
      </c>
      <c r="W14" s="570">
        <v>0</v>
      </c>
      <c r="X14" s="571">
        <f>IF(D14="دكتوراه",500,IF(D14="ماجستير هندسه",300,IF(D14="ماجستير",200,0)))</f>
        <v>0</v>
      </c>
      <c r="Y14" s="572">
        <v>0</v>
      </c>
      <c r="Z14" s="573">
        <v>0</v>
      </c>
      <c r="AA14" s="574">
        <v>55.88</v>
      </c>
      <c r="AB14" s="575">
        <v>0</v>
      </c>
      <c r="AC14" s="576">
        <v>0</v>
      </c>
      <c r="AD14" s="574">
        <v>0</v>
      </c>
      <c r="AE14" s="577"/>
      <c r="AF14" s="524">
        <v>0</v>
      </c>
      <c r="AG14" s="578">
        <v>2180.88</v>
      </c>
      <c r="AH14" s="577">
        <v>0</v>
      </c>
      <c r="AI14" s="579">
        <v>148.75</v>
      </c>
      <c r="AJ14" s="579">
        <v>63.75</v>
      </c>
      <c r="AK14" s="579">
        <v>0</v>
      </c>
      <c r="AL14" s="580"/>
      <c r="AM14" s="578">
        <v>212.5</v>
      </c>
      <c r="AN14" s="574">
        <v>1968.38</v>
      </c>
      <c r="AO14" s="509"/>
      <c r="AP14" s="506"/>
      <c r="AQ14" s="507"/>
      <c r="AR14" s="508"/>
      <c r="AS14" s="509"/>
      <c r="AT14" s="499"/>
      <c r="AU14" s="500"/>
      <c r="AV14" s="501"/>
      <c r="AW14" s="501"/>
      <c r="AX14" s="501"/>
      <c r="AY14" s="501"/>
      <c r="AZ14" s="501"/>
      <c r="BA14" s="502"/>
      <c r="BB14" s="502"/>
    </row>
    <row r="15" spans="1:54" ht="16.5" customHeight="1" thickBot="1">
      <c r="A15" s="556">
        <v>12</v>
      </c>
      <c r="B15" s="556">
        <v>900039488</v>
      </c>
      <c r="C15" s="581" t="s">
        <v>687</v>
      </c>
      <c r="D15" s="427" t="s">
        <v>688</v>
      </c>
      <c r="E15" s="582" t="s">
        <v>690</v>
      </c>
      <c r="F15" s="429" t="s">
        <v>689</v>
      </c>
      <c r="G15" s="471" t="s">
        <v>631</v>
      </c>
      <c r="H15" s="428">
        <v>40634</v>
      </c>
      <c r="I15" s="472">
        <v>0</v>
      </c>
      <c r="J15" s="473" t="s">
        <v>632</v>
      </c>
      <c r="K15" s="474">
        <v>5</v>
      </c>
      <c r="L15" s="475">
        <v>0</v>
      </c>
      <c r="M15" s="475"/>
      <c r="N15" s="476">
        <v>0</v>
      </c>
      <c r="O15" s="477">
        <f>IF(K15=10,2,IF(K15=9,3,IF(K15=8,4,IF(K15=7,5,IF(K15=6,6,IF(K15=5,7,IF(K15=4,8,IF(K15=3,9,0))))))))</f>
        <v>7</v>
      </c>
      <c r="P15" s="477">
        <f>IF(K15=2,10,IF(K15=1,11,IF(K15="c",12,IF(K15="b",13,IF(K15="a",14,IF(K15="a4",15,IF(K15="a3",16,0)))))))</f>
        <v>0</v>
      </c>
      <c r="Q15" s="477">
        <f>P15+O15</f>
        <v>7</v>
      </c>
      <c r="R15" s="478">
        <v>1700</v>
      </c>
      <c r="S15" s="518">
        <v>0.25</v>
      </c>
      <c r="T15" s="478">
        <v>425</v>
      </c>
      <c r="U15" s="481" t="s">
        <v>633</v>
      </c>
      <c r="V15" s="481">
        <v>2</v>
      </c>
      <c r="W15" s="519">
        <v>100</v>
      </c>
      <c r="X15" s="520">
        <v>0</v>
      </c>
      <c r="Y15" s="431">
        <v>0</v>
      </c>
      <c r="Z15" s="521">
        <v>0</v>
      </c>
      <c r="AA15" s="494">
        <v>55.88</v>
      </c>
      <c r="AB15" s="430">
        <v>0</v>
      </c>
      <c r="AC15" s="432">
        <v>0</v>
      </c>
      <c r="AD15" s="494">
        <v>0</v>
      </c>
      <c r="AE15" s="490"/>
      <c r="AF15" s="522">
        <v>0</v>
      </c>
      <c r="AG15" s="493">
        <v>2280.88</v>
      </c>
      <c r="AH15" s="490">
        <v>75</v>
      </c>
      <c r="AI15" s="491">
        <v>148.75</v>
      </c>
      <c r="AJ15" s="491">
        <v>63.75</v>
      </c>
      <c r="AK15" s="491">
        <v>0</v>
      </c>
      <c r="AL15" s="492"/>
      <c r="AM15" s="493">
        <v>287.5</v>
      </c>
      <c r="AN15" s="494">
        <v>1993.38</v>
      </c>
      <c r="AO15" s="509"/>
      <c r="AP15" s="506"/>
      <c r="AQ15" s="507"/>
      <c r="AR15" s="508"/>
      <c r="AS15" s="509"/>
      <c r="AT15" s="499"/>
      <c r="AU15" s="500"/>
      <c r="AV15" s="501"/>
      <c r="AW15" s="501"/>
      <c r="AX15" s="501"/>
      <c r="AY15" s="501"/>
      <c r="AZ15" s="501"/>
      <c r="BA15" s="502"/>
      <c r="BB15" s="502"/>
    </row>
    <row r="16" spans="1:54" ht="16.5" customHeight="1" thickBot="1">
      <c r="A16" s="525">
        <v>13</v>
      </c>
      <c r="B16" s="526">
        <v>907557995</v>
      </c>
      <c r="C16" s="527" t="s">
        <v>661</v>
      </c>
      <c r="D16" s="427" t="s">
        <v>563</v>
      </c>
      <c r="E16" s="505"/>
      <c r="F16" s="429" t="s">
        <v>662</v>
      </c>
      <c r="G16" s="471" t="s">
        <v>663</v>
      </c>
      <c r="H16" s="428">
        <v>40544</v>
      </c>
      <c r="I16" s="472">
        <v>1</v>
      </c>
      <c r="J16" s="473" t="s">
        <v>643</v>
      </c>
      <c r="K16" s="474">
        <v>10</v>
      </c>
      <c r="L16" s="475">
        <v>1</v>
      </c>
      <c r="M16" s="475"/>
      <c r="N16" s="476">
        <v>1</v>
      </c>
      <c r="O16" s="477"/>
      <c r="P16" s="477"/>
      <c r="Q16" s="477"/>
      <c r="R16" s="478">
        <v>1265.63</v>
      </c>
      <c r="S16" s="518">
        <v>0.1</v>
      </c>
      <c r="T16" s="478">
        <v>126.56</v>
      </c>
      <c r="U16" s="481" t="s">
        <v>633</v>
      </c>
      <c r="V16" s="481">
        <v>4</v>
      </c>
      <c r="W16" s="519">
        <v>120</v>
      </c>
      <c r="X16" s="520">
        <v>0</v>
      </c>
      <c r="Y16" s="431">
        <v>0</v>
      </c>
      <c r="Z16" s="521">
        <v>0</v>
      </c>
      <c r="AA16" s="494">
        <v>34.8</v>
      </c>
      <c r="AB16" s="430">
        <v>0</v>
      </c>
      <c r="AC16" s="432">
        <v>0.2</v>
      </c>
      <c r="AD16" s="494">
        <v>253.13</v>
      </c>
      <c r="AE16" s="490"/>
      <c r="AF16" s="522">
        <v>44.29</v>
      </c>
      <c r="AG16" s="493">
        <v>1844.41</v>
      </c>
      <c r="AH16" s="490">
        <v>0</v>
      </c>
      <c r="AI16" s="491">
        <v>97.45</v>
      </c>
      <c r="AJ16" s="491">
        <v>41.77</v>
      </c>
      <c r="AK16" s="491">
        <v>0</v>
      </c>
      <c r="AL16" s="492"/>
      <c r="AM16" s="493">
        <v>139.22</v>
      </c>
      <c r="AN16" s="494">
        <v>1705.19</v>
      </c>
      <c r="AO16" s="509">
        <f t="shared" si="25"/>
        <v>41.77</v>
      </c>
      <c r="AP16" s="506"/>
      <c r="AQ16" s="507">
        <f t="shared" si="16"/>
        <v>1663.42</v>
      </c>
      <c r="AR16" s="508"/>
      <c r="AS16" s="509">
        <f t="shared" si="26"/>
        <v>1705.19</v>
      </c>
      <c r="AT16" s="499"/>
      <c r="AU16" s="500">
        <f t="shared" si="17"/>
        <v>4</v>
      </c>
      <c r="AV16" s="501">
        <f t="shared" si="2"/>
        <v>426.2975</v>
      </c>
      <c r="AW16" s="501">
        <f t="shared" si="18"/>
        <v>-173.7025</v>
      </c>
      <c r="AX16" s="501">
        <f t="shared" si="19"/>
        <v>0</v>
      </c>
      <c r="AY16" s="501">
        <f t="shared" si="20"/>
        <v>0</v>
      </c>
      <c r="AZ16" s="501">
        <f t="shared" si="21"/>
        <v>0</v>
      </c>
      <c r="BA16" s="502">
        <f t="shared" si="22"/>
        <v>0</v>
      </c>
      <c r="BB16" s="502">
        <f t="shared" si="23"/>
        <v>0</v>
      </c>
    </row>
    <row r="17" spans="1:54" ht="16.5" customHeight="1">
      <c r="A17" s="469">
        <v>12</v>
      </c>
      <c r="B17" s="510" t="s">
        <v>659</v>
      </c>
      <c r="C17" s="504" t="s">
        <v>665</v>
      </c>
      <c r="D17" s="531"/>
      <c r="E17" s="532"/>
      <c r="F17" s="533"/>
      <c r="G17" s="533"/>
      <c r="H17" s="534"/>
      <c r="I17" s="535"/>
      <c r="J17" s="536"/>
      <c r="K17" s="537"/>
      <c r="L17" s="538"/>
      <c r="M17" s="538"/>
      <c r="N17" s="539"/>
      <c r="O17" s="540"/>
      <c r="P17" s="540"/>
      <c r="Q17" s="540"/>
      <c r="R17" s="541"/>
      <c r="S17" s="542"/>
      <c r="T17" s="541"/>
      <c r="U17" s="543"/>
      <c r="V17" s="543"/>
      <c r="W17" s="544"/>
      <c r="X17" s="545"/>
      <c r="Y17" s="546"/>
      <c r="Z17" s="547"/>
      <c r="AA17" s="548"/>
      <c r="AB17" s="549"/>
      <c r="AC17" s="550"/>
      <c r="AD17" s="548"/>
      <c r="AE17" s="535"/>
      <c r="AF17" s="551"/>
      <c r="AG17" s="548"/>
      <c r="AH17" s="535"/>
      <c r="AI17" s="548"/>
      <c r="AJ17" s="548"/>
      <c r="AK17" s="548"/>
      <c r="AL17" s="549"/>
      <c r="AM17" s="493" t="s">
        <v>8</v>
      </c>
      <c r="AN17" s="494">
        <f>SUM(AN4:AN16)</f>
        <v>30209.110568125</v>
      </c>
      <c r="AO17" s="511">
        <f>SUM(AO4:AO16)</f>
        <v>6025.0981559374995</v>
      </c>
      <c r="AP17" s="512"/>
      <c r="AQ17" s="513">
        <f>SUM(AQ4:AQ16)</f>
        <v>18402.160817187498</v>
      </c>
      <c r="AR17" s="514"/>
      <c r="AS17" s="515">
        <f>SUM(AS4:AS16)</f>
        <v>26161.055546875</v>
      </c>
      <c r="AT17" s="499"/>
      <c r="AU17" s="500">
        <f t="shared" si="17"/>
        <v>4</v>
      </c>
      <c r="AV17" s="501">
        <f t="shared" si="2"/>
        <v>0</v>
      </c>
      <c r="AW17" s="516">
        <f t="shared" si="18"/>
        <v>-600</v>
      </c>
      <c r="AX17" s="501">
        <f t="shared" si="19"/>
        <v>0</v>
      </c>
      <c r="AY17" s="501">
        <f t="shared" si="20"/>
        <v>0</v>
      </c>
      <c r="AZ17" s="501">
        <f t="shared" si="21"/>
        <v>0</v>
      </c>
      <c r="BA17" s="502">
        <f t="shared" si="22"/>
        <v>0</v>
      </c>
      <c r="BB17" s="502">
        <f t="shared" si="23"/>
        <v>0</v>
      </c>
    </row>
    <row r="18" spans="1:40" ht="13.5">
      <c r="A18" s="430">
        <v>13</v>
      </c>
      <c r="B18" s="426" t="s">
        <v>659</v>
      </c>
      <c r="C18" s="430" t="s">
        <v>666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30"/>
      <c r="AN18" s="529"/>
    </row>
    <row r="19" spans="1:40" ht="13.5">
      <c r="A19" s="430">
        <v>14</v>
      </c>
      <c r="B19" s="426" t="s">
        <v>659</v>
      </c>
      <c r="C19" s="430" t="s">
        <v>660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30"/>
      <c r="AN19" s="530"/>
    </row>
    <row r="23" ht="16.5">
      <c r="C23" s="528"/>
    </row>
  </sheetData>
  <sheetProtection/>
  <mergeCells count="7">
    <mergeCell ref="S2:AG2"/>
    <mergeCell ref="AH2:AM2"/>
    <mergeCell ref="AV2:BB2"/>
    <mergeCell ref="A1:M1"/>
    <mergeCell ref="A2:C2"/>
    <mergeCell ref="D2:E2"/>
    <mergeCell ref="I2:J2"/>
  </mergeCells>
  <conditionalFormatting sqref="AQ4:AR17">
    <cfRule type="cellIs" priority="1" dxfId="0" operator="lessThan" stopIfTrue="1">
      <formula>0</formula>
    </cfRule>
  </conditionalFormatting>
  <printOptions/>
  <pageMargins left="0.32" right="0.47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hana_n</dc:creator>
  <cp:keywords/>
  <dc:description/>
  <cp:lastModifiedBy> </cp:lastModifiedBy>
  <cp:lastPrinted>2011-10-22T05:47:07Z</cp:lastPrinted>
  <dcterms:created xsi:type="dcterms:W3CDTF">2006-06-18T07:05:27Z</dcterms:created>
  <dcterms:modified xsi:type="dcterms:W3CDTF">2012-02-01T19:13:55Z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